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<sst xmlns="http://schemas.openxmlformats.org/spreadsheetml/2006/main" count="5715" uniqueCount="1611">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</sst>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176" formatCode="_ &quot;￥&quot;* #,##0.00_ ;_ &quot;￥&quot;* \-#,##0.00_ ;_ &quot;￥&quot;* &quot;-&quot;??_ ;_ @_ "/>
    <numFmt numFmtId="177" formatCode="0.00_ "/>
    <numFmt numFmtId="43" formatCode="_ * #,##0.00_ ;_ * \-#,##0.00_ ;_ * &quot;-&quot;??_ ;_ @_ "/>
    <numFmt numFmtId="178" formatCode="_ &quot;￥&quot;* #,##0_ ;_ &quot;￥&quot;* \-#,##0_ ;_ &quot;￥&quot;* &quot;-&quot;_ ;_ @_ "/>
    <numFmt numFmtId="41" formatCode="_ * #,##0_ ;_ * \-#,##0_ ;_ * &quot;-&quot;_ ;_ @_ "/>
    <numFmt numFmtId="179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rgb="FFFA7D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599993896298105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8" fillId="29" borderId="183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30" fillId="3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6" borderId="184" applyNumberFormat="0" applyFont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6" fillId="0" borderId="182" applyNumberFormat="0" applyFill="0" applyAlignment="0" applyProtection="0">
      <alignment vertical="center"/>
    </xf>
    <xf numFmtId="0" fontId="36" fillId="0" borderId="182" applyNumberFormat="0" applyFill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5" fillId="0" borderId="181" applyNumberFormat="0" applyFill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39" fillId="44" borderId="186" applyNumberFormat="0" applyAlignment="0" applyProtection="0">
      <alignment vertical="center"/>
    </xf>
    <xf numFmtId="0" fontId="42" fillId="44" borderId="183" applyNumberFormat="0" applyAlignment="0" applyProtection="0">
      <alignment vertical="center"/>
    </xf>
    <xf numFmtId="0" fontId="41" fillId="46" borderId="188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40" fillId="0" borderId="187" applyNumberFormat="0" applyFill="0" applyAlignment="0" applyProtection="0">
      <alignment vertical="center"/>
    </xf>
    <xf numFmtId="0" fontId="34" fillId="0" borderId="185" applyNumberFormat="0" applyFill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38" fillId="43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9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42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46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0</v>
      </c>
      <c r="BO2" s="630"/>
      <c r="BP2" s="630"/>
      <c r="BQ2" s="630"/>
      <c r="BR2" s="630"/>
      <c r="BS2" s="736"/>
      <c r="BT2" s="524" t="s">
        <v>10</v>
      </c>
      <c r="BU2" s="630"/>
      <c r="BV2" s="630"/>
      <c r="BW2" s="630"/>
      <c r="BX2" s="630"/>
      <c r="BY2" s="736"/>
      <c r="BZ2" s="532" t="s">
        <v>11</v>
      </c>
      <c r="CA2" s="766"/>
      <c r="CB2" s="766"/>
      <c r="CC2" s="766"/>
      <c r="CD2" s="766"/>
      <c r="CE2" s="767"/>
    </row>
    <row r="3" s="692" customFormat="1" ht="24" spans="2:83">
      <c r="B3" s="942" t="s">
        <v>12</v>
      </c>
      <c r="C3" s="942" t="s">
        <v>13</v>
      </c>
      <c r="D3" s="942" t="s">
        <v>14</v>
      </c>
      <c r="E3" s="943" t="s">
        <v>15</v>
      </c>
      <c r="F3" s="942" t="s">
        <v>16</v>
      </c>
      <c r="G3" s="942" t="s">
        <v>17</v>
      </c>
      <c r="H3" s="942" t="s">
        <v>18</v>
      </c>
      <c r="I3" s="942" t="s">
        <v>19</v>
      </c>
      <c r="J3" s="942" t="s">
        <v>20</v>
      </c>
      <c r="K3" s="943" t="s">
        <v>21</v>
      </c>
      <c r="L3" s="950" t="s">
        <v>16</v>
      </c>
      <c r="M3" s="693" t="s">
        <v>17</v>
      </c>
      <c r="N3" s="693" t="s">
        <v>18</v>
      </c>
      <c r="O3" s="693" t="s">
        <v>19</v>
      </c>
      <c r="P3" s="693" t="s">
        <v>20</v>
      </c>
      <c r="Q3" s="969" t="s">
        <v>21</v>
      </c>
      <c r="R3" s="970" t="s">
        <v>16</v>
      </c>
      <c r="S3" s="971" t="s">
        <v>17</v>
      </c>
      <c r="T3" s="971" t="s">
        <v>18</v>
      </c>
      <c r="U3" s="971" t="s">
        <v>19</v>
      </c>
      <c r="V3" s="971" t="s">
        <v>20</v>
      </c>
      <c r="W3" s="969" t="s">
        <v>21</v>
      </c>
      <c r="X3" s="970" t="s">
        <v>16</v>
      </c>
      <c r="Y3" s="971" t="s">
        <v>17</v>
      </c>
      <c r="Z3" s="971" t="s">
        <v>18</v>
      </c>
      <c r="AA3" s="971" t="s">
        <v>19</v>
      </c>
      <c r="AB3" s="971" t="s">
        <v>20</v>
      </c>
      <c r="AC3" s="969" t="s">
        <v>21</v>
      </c>
      <c r="AD3" s="950" t="s">
        <v>16</v>
      </c>
      <c r="AE3" s="693" t="s">
        <v>17</v>
      </c>
      <c r="AF3" s="693" t="s">
        <v>18</v>
      </c>
      <c r="AG3" s="693" t="s">
        <v>19</v>
      </c>
      <c r="AH3" s="693" t="s">
        <v>20</v>
      </c>
      <c r="AI3" s="969" t="s">
        <v>21</v>
      </c>
      <c r="AJ3" s="950" t="s">
        <v>16</v>
      </c>
      <c r="AK3" s="693" t="s">
        <v>17</v>
      </c>
      <c r="AL3" s="693" t="s">
        <v>18</v>
      </c>
      <c r="AM3" s="693" t="s">
        <v>19</v>
      </c>
      <c r="AN3" s="693" t="s">
        <v>20</v>
      </c>
      <c r="AO3" s="969" t="s">
        <v>21</v>
      </c>
      <c r="AP3" s="970" t="s">
        <v>16</v>
      </c>
      <c r="AQ3" s="971" t="s">
        <v>17</v>
      </c>
      <c r="AR3" s="971" t="s">
        <v>18</v>
      </c>
      <c r="AS3" s="971" t="s">
        <v>19</v>
      </c>
      <c r="AT3" s="971" t="s">
        <v>20</v>
      </c>
      <c r="AU3" s="969" t="s">
        <v>21</v>
      </c>
      <c r="AV3" s="970" t="s">
        <v>16</v>
      </c>
      <c r="AW3" s="971" t="s">
        <v>17</v>
      </c>
      <c r="AX3" s="971" t="s">
        <v>18</v>
      </c>
      <c r="AY3" s="971" t="s">
        <v>19</v>
      </c>
      <c r="AZ3" s="971" t="s">
        <v>20</v>
      </c>
      <c r="BA3" s="969" t="s">
        <v>21</v>
      </c>
      <c r="BB3" s="970" t="s">
        <v>16</v>
      </c>
      <c r="BC3" s="971" t="s">
        <v>17</v>
      </c>
      <c r="BD3" s="971" t="s">
        <v>18</v>
      </c>
      <c r="BE3" s="971" t="s">
        <v>19</v>
      </c>
      <c r="BF3" s="971" t="s">
        <v>20</v>
      </c>
      <c r="BG3" s="969" t="s">
        <v>21</v>
      </c>
      <c r="BH3" s="950" t="s">
        <v>16</v>
      </c>
      <c r="BI3" s="693" t="s">
        <v>17</v>
      </c>
      <c r="BJ3" s="693" t="s">
        <v>18</v>
      </c>
      <c r="BK3" s="693" t="s">
        <v>19</v>
      </c>
      <c r="BL3" s="693" t="s">
        <v>20</v>
      </c>
      <c r="BM3" s="969" t="s">
        <v>21</v>
      </c>
      <c r="BN3" s="950" t="s">
        <v>16</v>
      </c>
      <c r="BO3" s="693" t="s">
        <v>17</v>
      </c>
      <c r="BP3" s="693" t="s">
        <v>18</v>
      </c>
      <c r="BQ3" s="693" t="s">
        <v>19</v>
      </c>
      <c r="BR3" s="693" t="s">
        <v>20</v>
      </c>
      <c r="BS3" s="969" t="s">
        <v>21</v>
      </c>
      <c r="BT3" s="950" t="s">
        <v>16</v>
      </c>
      <c r="BU3" s="693" t="s">
        <v>17</v>
      </c>
      <c r="BV3" s="693" t="s">
        <v>18</v>
      </c>
      <c r="BW3" s="693" t="s">
        <v>19</v>
      </c>
      <c r="BX3" s="693" t="s">
        <v>20</v>
      </c>
      <c r="BY3" s="969" t="s">
        <v>21</v>
      </c>
      <c r="BZ3" s="970" t="s">
        <v>16</v>
      </c>
      <c r="CA3" s="971" t="s">
        <v>17</v>
      </c>
      <c r="CB3" s="971" t="s">
        <v>18</v>
      </c>
      <c r="CC3" s="971" t="s">
        <v>19</v>
      </c>
      <c r="CD3" s="971" t="s">
        <v>20</v>
      </c>
      <c r="CE3" s="969" t="s">
        <v>21</v>
      </c>
    </row>
    <row r="4" ht="30" customHeight="1" spans="2:88">
      <c r="B4" s="592" t="s">
        <v>22</v>
      </c>
      <c r="C4" s="592"/>
      <c r="D4" s="583" t="s">
        <v>23</v>
      </c>
      <c r="E4" s="584" t="s">
        <v>24</v>
      </c>
      <c r="F4" s="944" t="s">
        <v>25</v>
      </c>
      <c r="G4" s="944" t="s">
        <v>26</v>
      </c>
      <c r="H4" s="944" t="s">
        <v>27</v>
      </c>
      <c r="I4" s="944" t="s">
        <v>28</v>
      </c>
      <c r="J4" s="944" t="s">
        <v>29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>
        <v>1</v>
      </c>
      <c r="AS4" s="1015"/>
      <c r="AT4" s="1015">
        <v>1</v>
      </c>
      <c r="AU4" s="975"/>
      <c r="AV4" s="1014"/>
      <c r="AW4" s="1015"/>
      <c r="AX4" s="1015">
        <v>2</v>
      </c>
      <c r="AY4" s="1015"/>
      <c r="AZ4" s="1015">
        <v>2</v>
      </c>
      <c r="BA4" s="975"/>
      <c r="BB4" s="1014"/>
      <c r="BC4" s="1015"/>
      <c r="BD4" s="1015">
        <v>0.07</v>
      </c>
      <c r="BE4" s="1015"/>
      <c r="BF4" s="1015">
        <v>0.07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200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30</v>
      </c>
      <c r="E5" s="584" t="s">
        <v>31</v>
      </c>
      <c r="F5" s="945" t="s">
        <v>32</v>
      </c>
      <c r="G5" s="945" t="s">
        <v>33</v>
      </c>
      <c r="H5" s="945" t="s">
        <v>34</v>
      </c>
      <c r="I5" s="945" t="s">
        <v>35</v>
      </c>
      <c r="J5" s="945" t="s">
        <v>36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6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6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37</v>
      </c>
      <c r="E6" s="584" t="s">
        <v>38</v>
      </c>
      <c r="F6" s="946" t="s">
        <v>39</v>
      </c>
      <c r="G6" s="946" t="s">
        <v>40</v>
      </c>
      <c r="H6" s="946" t="s">
        <v>41</v>
      </c>
      <c r="I6" s="954" t="s">
        <v>42</v>
      </c>
      <c r="J6" s="954" t="s">
        <v>43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2</v>
      </c>
      <c r="BA6" s="984"/>
      <c r="BB6" s="549"/>
      <c r="BC6" s="795">
        <v>0.02</v>
      </c>
      <c r="BD6" s="795"/>
      <c r="BE6" s="795"/>
      <c r="BF6" s="795">
        <v>0.03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7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7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1633.33333333333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44</v>
      </c>
      <c r="C7" s="592"/>
      <c r="D7" s="583" t="s">
        <v>45</v>
      </c>
      <c r="E7" s="584" t="s">
        <v>46</v>
      </c>
      <c r="F7" s="947" t="s">
        <v>47</v>
      </c>
      <c r="G7" s="947" t="s">
        <v>48</v>
      </c>
      <c r="H7" s="947" t="s">
        <v>49</v>
      </c>
      <c r="I7" s="947" t="s">
        <v>50</v>
      </c>
      <c r="J7" s="944" t="s">
        <v>51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>
        <v>1</v>
      </c>
      <c r="AZ7" s="1015"/>
      <c r="BA7" s="975"/>
      <c r="BB7" s="1014"/>
      <c r="BC7" s="1015"/>
      <c r="BD7" s="1015"/>
      <c r="BE7" s="1015">
        <v>0.02</v>
      </c>
      <c r="BF7" s="1015"/>
      <c r="BG7" s="975"/>
      <c r="BH7" s="815">
        <f t="shared" si="0"/>
        <v>5</v>
      </c>
      <c r="BI7" s="816">
        <f t="shared" si="1"/>
        <v>14</v>
      </c>
      <c r="BJ7" s="816">
        <f t="shared" si="2"/>
        <v>4</v>
      </c>
      <c r="BK7" s="816">
        <f t="shared" si="3"/>
        <v>9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14</v>
      </c>
      <c r="BV7" s="831">
        <f t="shared" si="5"/>
        <v>4</v>
      </c>
      <c r="BW7" s="831">
        <f t="shared" si="5"/>
        <v>9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>
        <f t="shared" si="6"/>
        <v>3150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52</v>
      </c>
      <c r="E8" s="584" t="s">
        <v>53</v>
      </c>
      <c r="F8" s="948" t="s">
        <v>54</v>
      </c>
      <c r="G8" s="948" t="s">
        <v>55</v>
      </c>
      <c r="H8" s="948" t="s">
        <v>56</v>
      </c>
      <c r="I8" s="945" t="s">
        <v>57</v>
      </c>
      <c r="J8" s="945" t="s">
        <v>58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14</v>
      </c>
      <c r="BI8" s="1029">
        <f t="shared" si="1"/>
        <v>14</v>
      </c>
      <c r="BJ8" s="1029">
        <f t="shared" si="2"/>
        <v>5</v>
      </c>
      <c r="BK8" s="1029">
        <f t="shared" si="3"/>
        <v>6</v>
      </c>
      <c r="BL8" s="1029">
        <f t="shared" si="4"/>
        <v>7</v>
      </c>
      <c r="BM8" s="980"/>
      <c r="BN8" s="537"/>
      <c r="BO8" s="510"/>
      <c r="BP8" s="510"/>
      <c r="BQ8" s="510"/>
      <c r="BR8" s="510"/>
      <c r="BS8" s="980"/>
      <c r="BT8" s="557">
        <f t="shared" si="7"/>
        <v>14</v>
      </c>
      <c r="BU8" s="1043">
        <f t="shared" si="5"/>
        <v>14</v>
      </c>
      <c r="BV8" s="1043">
        <f t="shared" si="5"/>
        <v>5</v>
      </c>
      <c r="BW8" s="1043">
        <f t="shared" si="5"/>
        <v>6</v>
      </c>
      <c r="BX8" s="1043">
        <f t="shared" si="5"/>
        <v>7</v>
      </c>
      <c r="BY8" s="980"/>
      <c r="BZ8" s="849">
        <f t="shared" si="8"/>
        <v>1960</v>
      </c>
      <c r="CA8" s="850">
        <f t="shared" si="6"/>
        <v>1960</v>
      </c>
      <c r="CB8" s="850" t="str">
        <f t="shared" si="6"/>
        <v>-</v>
      </c>
      <c r="CC8" s="850">
        <f t="shared" si="6"/>
        <v>840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59</v>
      </c>
      <c r="E9" s="584" t="s">
        <v>60</v>
      </c>
      <c r="F9" s="948" t="s">
        <v>61</v>
      </c>
      <c r="G9" s="948" t="s">
        <v>62</v>
      </c>
      <c r="H9" s="948" t="s">
        <v>63</v>
      </c>
      <c r="I9" s="945" t="s">
        <v>64</v>
      </c>
      <c r="J9" s="945" t="s">
        <v>65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7</v>
      </c>
      <c r="BJ9" s="1029">
        <f t="shared" si="2"/>
        <v>10</v>
      </c>
      <c r="BK9" s="1029">
        <f t="shared" si="3"/>
        <v>9</v>
      </c>
      <c r="BL9" s="1029">
        <f t="shared" si="4"/>
        <v>13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7</v>
      </c>
      <c r="BV9" s="1043">
        <f t="shared" si="5"/>
        <v>10</v>
      </c>
      <c r="BW9" s="1043">
        <f t="shared" si="5"/>
        <v>9</v>
      </c>
      <c r="BX9" s="1043">
        <f t="shared" si="5"/>
        <v>13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66</v>
      </c>
      <c r="E10" s="584" t="s">
        <v>67</v>
      </c>
      <c r="F10" s="946" t="s">
        <v>68</v>
      </c>
      <c r="G10" s="946" t="s">
        <v>69</v>
      </c>
      <c r="H10" s="946" t="s">
        <v>70</v>
      </c>
      <c r="I10" s="954" t="s">
        <v>71</v>
      </c>
      <c r="J10" s="954" t="s">
        <v>72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9</v>
      </c>
      <c r="BI10" s="1031">
        <f t="shared" si="1"/>
        <v>5</v>
      </c>
      <c r="BJ10" s="1031">
        <f t="shared" si="2"/>
        <v>5</v>
      </c>
      <c r="BK10" s="1031">
        <f t="shared" si="3"/>
        <v>5</v>
      </c>
      <c r="BL10" s="1031">
        <f t="shared" si="4"/>
        <v>5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9</v>
      </c>
      <c r="BU10" s="1047">
        <f t="shared" si="5"/>
        <v>5</v>
      </c>
      <c r="BV10" s="1047">
        <f t="shared" si="5"/>
        <v>5</v>
      </c>
      <c r="BW10" s="1047">
        <f t="shared" si="5"/>
        <v>5</v>
      </c>
      <c r="BX10" s="1047">
        <f t="shared" si="5"/>
        <v>5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73</v>
      </c>
      <c r="C11" s="592"/>
      <c r="D11" s="583" t="s">
        <v>23</v>
      </c>
      <c r="E11" s="584" t="s">
        <v>24</v>
      </c>
      <c r="F11" s="947" t="s">
        <v>74</v>
      </c>
      <c r="G11" s="947" t="s">
        <v>75</v>
      </c>
      <c r="H11" s="947" t="s">
        <v>76</v>
      </c>
      <c r="I11" s="944" t="s">
        <v>77</v>
      </c>
      <c r="J11" s="944" t="s">
        <v>78</v>
      </c>
      <c r="K11" s="960" t="s">
        <v>79</v>
      </c>
      <c r="L11" s="720">
        <v>5</v>
      </c>
      <c r="M11" s="721">
        <v>4</v>
      </c>
      <c r="N11" s="721">
        <v>6</v>
      </c>
      <c r="O11" s="721">
        <v>6</v>
      </c>
      <c r="P11" s="721">
        <v>3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/>
      <c r="AI11" s="986"/>
      <c r="AJ11" s="720"/>
      <c r="AK11" s="721">
        <v>1</v>
      </c>
      <c r="AL11" s="721"/>
      <c r="AM11" s="721"/>
      <c r="AN11" s="721">
        <v>1</v>
      </c>
      <c r="AO11" s="986"/>
      <c r="AP11" s="1014">
        <v>1</v>
      </c>
      <c r="AQ11" s="1015">
        <v>4</v>
      </c>
      <c r="AR11" s="1015">
        <v>1</v>
      </c>
      <c r="AS11" s="1015">
        <v>3</v>
      </c>
      <c r="AT11" s="1015">
        <v>2</v>
      </c>
      <c r="AU11" s="1018"/>
      <c r="AV11" s="1014">
        <v>2</v>
      </c>
      <c r="AW11" s="1015">
        <v>5</v>
      </c>
      <c r="AX11" s="1015">
        <v>2</v>
      </c>
      <c r="AY11" s="1015">
        <v>6</v>
      </c>
      <c r="AZ11" s="1015">
        <v>4</v>
      </c>
      <c r="BA11" s="1018"/>
      <c r="BB11" s="1014">
        <v>0.07</v>
      </c>
      <c r="BC11" s="1015">
        <v>0.29</v>
      </c>
      <c r="BD11" s="1015">
        <v>0.07</v>
      </c>
      <c r="BE11" s="1015">
        <v>0.2</v>
      </c>
      <c r="BF11" s="1015">
        <v>0.2</v>
      </c>
      <c r="BG11" s="1018"/>
      <c r="BH11" s="1032">
        <f t="shared" si="0"/>
        <v>10</v>
      </c>
      <c r="BI11" s="816">
        <f t="shared" si="1"/>
        <v>14</v>
      </c>
      <c r="BJ11" s="816">
        <f t="shared" si="2"/>
        <v>26</v>
      </c>
      <c r="BK11" s="816">
        <f t="shared" si="3"/>
        <v>16</v>
      </c>
      <c r="BL11" s="816">
        <f t="shared" si="4"/>
        <v>17</v>
      </c>
      <c r="BM11" s="1037">
        <f>IF($A$1="补货",Q11+W11+AC11,Q11)</f>
        <v>8</v>
      </c>
      <c r="BN11" s="998"/>
      <c r="BO11" s="999"/>
      <c r="BP11" s="999"/>
      <c r="BQ11" s="999"/>
      <c r="BR11" s="999"/>
      <c r="BS11" s="987"/>
      <c r="BT11" s="815">
        <f t="shared" si="7"/>
        <v>10</v>
      </c>
      <c r="BU11" s="831">
        <f t="shared" si="5"/>
        <v>14</v>
      </c>
      <c r="BV11" s="831">
        <f t="shared" si="5"/>
        <v>26</v>
      </c>
      <c r="BW11" s="831">
        <f t="shared" si="5"/>
        <v>16</v>
      </c>
      <c r="BX11" s="831">
        <f t="shared" si="5"/>
        <v>17</v>
      </c>
      <c r="BY11" s="1048">
        <f t="shared" si="5"/>
        <v>8</v>
      </c>
      <c r="BZ11" s="1041">
        <f t="shared" si="8"/>
        <v>1000</v>
      </c>
      <c r="CA11" s="1042">
        <f t="shared" si="6"/>
        <v>337.931034482759</v>
      </c>
      <c r="CB11" s="1042">
        <f t="shared" si="6"/>
        <v>2600</v>
      </c>
      <c r="CC11" s="1042">
        <f t="shared" si="6"/>
        <v>560</v>
      </c>
      <c r="CD11" s="1042">
        <f t="shared" si="6"/>
        <v>595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37</v>
      </c>
      <c r="E12" s="584" t="s">
        <v>38</v>
      </c>
      <c r="F12" s="946" t="s">
        <v>80</v>
      </c>
      <c r="G12" s="946" t="s">
        <v>81</v>
      </c>
      <c r="H12" s="946" t="s">
        <v>82</v>
      </c>
      <c r="I12" s="954" t="s">
        <v>83</v>
      </c>
      <c r="J12" s="954" t="s">
        <v>84</v>
      </c>
      <c r="K12" s="961" t="s">
        <v>85</v>
      </c>
      <c r="L12" s="547">
        <v>7</v>
      </c>
      <c r="M12" s="956">
        <v>5</v>
      </c>
      <c r="N12" s="956">
        <v>7</v>
      </c>
      <c r="O12" s="956">
        <v>3</v>
      </c>
      <c r="P12" s="956">
        <v>4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>
        <v>2</v>
      </c>
      <c r="AL12" s="956">
        <v>1</v>
      </c>
      <c r="AM12" s="956"/>
      <c r="AN12" s="956">
        <v>1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1</v>
      </c>
      <c r="AU12" s="1021"/>
      <c r="AV12" s="1019">
        <v>1</v>
      </c>
      <c r="AW12" s="1020">
        <v>3</v>
      </c>
      <c r="AX12" s="1020">
        <v>2</v>
      </c>
      <c r="AY12" s="1020">
        <v>2</v>
      </c>
      <c r="AZ12" s="1020">
        <v>2</v>
      </c>
      <c r="BA12" s="1021"/>
      <c r="BB12" s="1019">
        <v>0.02</v>
      </c>
      <c r="BC12" s="1020">
        <v>0.26</v>
      </c>
      <c r="BD12" s="1020">
        <v>0.14</v>
      </c>
      <c r="BE12" s="1020">
        <v>0.07</v>
      </c>
      <c r="BF12" s="1020">
        <v>0.14</v>
      </c>
      <c r="BG12" s="1021"/>
      <c r="BH12" s="819">
        <f t="shared" si="0"/>
        <v>22</v>
      </c>
      <c r="BI12" s="820">
        <f t="shared" si="1"/>
        <v>20</v>
      </c>
      <c r="BJ12" s="820">
        <f t="shared" si="2"/>
        <v>17</v>
      </c>
      <c r="BK12" s="820">
        <f t="shared" si="3"/>
        <v>16</v>
      </c>
      <c r="BL12" s="820">
        <f t="shared" si="4"/>
        <v>12</v>
      </c>
      <c r="BM12" s="1038">
        <f>IF($A$1="补货",Q12+W12+AC12,Q12)</f>
        <v>14</v>
      </c>
      <c r="BN12" s="1004"/>
      <c r="BO12" s="1005"/>
      <c r="BP12" s="1005"/>
      <c r="BQ12" s="1005"/>
      <c r="BR12" s="1005"/>
      <c r="BS12" s="991"/>
      <c r="BT12" s="834">
        <f t="shared" si="7"/>
        <v>22</v>
      </c>
      <c r="BU12" s="835">
        <f t="shared" si="5"/>
        <v>20</v>
      </c>
      <c r="BV12" s="835">
        <f t="shared" si="5"/>
        <v>17</v>
      </c>
      <c r="BW12" s="835">
        <f t="shared" si="5"/>
        <v>16</v>
      </c>
      <c r="BX12" s="835">
        <f t="shared" si="5"/>
        <v>12</v>
      </c>
      <c r="BY12" s="1049">
        <f t="shared" si="5"/>
        <v>14</v>
      </c>
      <c r="BZ12" s="1050">
        <f t="shared" si="8"/>
        <v>7700</v>
      </c>
      <c r="CA12" s="1051">
        <f t="shared" si="6"/>
        <v>538.461538461538</v>
      </c>
      <c r="CB12" s="1051">
        <f t="shared" si="6"/>
        <v>850</v>
      </c>
      <c r="CC12" s="1051">
        <f t="shared" si="6"/>
        <v>1600</v>
      </c>
      <c r="CD12" s="1051">
        <f t="shared" si="6"/>
        <v>600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86</v>
      </c>
      <c r="C13" s="592"/>
      <c r="D13" s="583" t="s">
        <v>23</v>
      </c>
      <c r="E13" s="584" t="s">
        <v>24</v>
      </c>
      <c r="F13" s="947" t="s">
        <v>87</v>
      </c>
      <c r="G13" s="947" t="s">
        <v>88</v>
      </c>
      <c r="H13" s="947" t="s">
        <v>89</v>
      </c>
      <c r="I13" s="947" t="s">
        <v>90</v>
      </c>
      <c r="J13" s="947" t="s">
        <v>91</v>
      </c>
      <c r="K13" s="957"/>
      <c r="L13" s="720">
        <v>7</v>
      </c>
      <c r="M13" s="721">
        <v>5</v>
      </c>
      <c r="N13" s="721">
        <v>2</v>
      </c>
      <c r="O13" s="721">
        <v>8</v>
      </c>
      <c r="P13" s="721">
        <v>4</v>
      </c>
      <c r="Q13" s="972"/>
      <c r="R13" s="973">
        <v>70</v>
      </c>
      <c r="S13" s="974">
        <v>39</v>
      </c>
      <c r="T13" s="974">
        <v>25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/>
      <c r="AE13" s="721">
        <v>1</v>
      </c>
      <c r="AF13" s="721"/>
      <c r="AG13" s="721"/>
      <c r="AH13" s="721"/>
      <c r="AI13" s="972"/>
      <c r="AJ13" s="720">
        <v>1</v>
      </c>
      <c r="AK13" s="721">
        <v>3</v>
      </c>
      <c r="AL13" s="721"/>
      <c r="AM13" s="1011">
        <v>1</v>
      </c>
      <c r="AN13" s="1011"/>
      <c r="AO13" s="972"/>
      <c r="AP13" s="1014">
        <v>4</v>
      </c>
      <c r="AQ13" s="1015">
        <v>3</v>
      </c>
      <c r="AR13" s="1015">
        <v>3</v>
      </c>
      <c r="AS13" s="1022">
        <v>2</v>
      </c>
      <c r="AT13" s="1022"/>
      <c r="AU13" s="975"/>
      <c r="AV13" s="1014">
        <v>12</v>
      </c>
      <c r="AW13" s="1015">
        <v>9</v>
      </c>
      <c r="AX13" s="1015">
        <v>3</v>
      </c>
      <c r="AY13" s="1022">
        <v>3</v>
      </c>
      <c r="AZ13" s="1022">
        <v>1</v>
      </c>
      <c r="BA13" s="975"/>
      <c r="BB13" s="1014">
        <v>0.4</v>
      </c>
      <c r="BC13" s="1015">
        <v>0.6</v>
      </c>
      <c r="BD13" s="1015">
        <v>0.15</v>
      </c>
      <c r="BE13" s="1015">
        <v>0.19</v>
      </c>
      <c r="BF13" s="1015">
        <v>0.02</v>
      </c>
      <c r="BG13" s="975"/>
      <c r="BH13" s="1032">
        <f t="shared" si="0"/>
        <v>77</v>
      </c>
      <c r="BI13" s="816">
        <f t="shared" si="1"/>
        <v>44</v>
      </c>
      <c r="BJ13" s="816">
        <f t="shared" si="2"/>
        <v>27</v>
      </c>
      <c r="BK13" s="816">
        <f t="shared" si="3"/>
        <v>13</v>
      </c>
      <c r="BL13" s="816">
        <f t="shared" si="4"/>
        <v>19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77</v>
      </c>
      <c r="BU13" s="831">
        <f t="shared" si="5"/>
        <v>44</v>
      </c>
      <c r="BV13" s="831">
        <f t="shared" si="5"/>
        <v>27</v>
      </c>
      <c r="BW13" s="831">
        <f t="shared" ref="BW13:BW15" si="9">BK13+BQ13</f>
        <v>13</v>
      </c>
      <c r="BX13" s="831">
        <f t="shared" ref="BX13:BX15" si="10">BL13+BR13</f>
        <v>19</v>
      </c>
      <c r="BY13" s="975"/>
      <c r="BZ13" s="1041">
        <f t="shared" si="8"/>
        <v>1347.5</v>
      </c>
      <c r="CA13" s="1042">
        <f t="shared" si="6"/>
        <v>513.333333333333</v>
      </c>
      <c r="CB13" s="1042">
        <f t="shared" si="6"/>
        <v>1260</v>
      </c>
      <c r="CC13" s="1042">
        <f t="shared" ref="CC13:CC15" si="11">IF(BE13&lt;&gt;0,BW13/BE13*7,"-")</f>
        <v>478.947368421053</v>
      </c>
      <c r="CD13" s="1042">
        <f t="shared" ref="CD13:CD15" si="12">IF(BF13&lt;&gt;0,BX13/BF13*7,"-")</f>
        <v>6650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30</v>
      </c>
      <c r="E14" s="584" t="s">
        <v>31</v>
      </c>
      <c r="F14" s="948" t="s">
        <v>92</v>
      </c>
      <c r="G14" s="948" t="s">
        <v>93</v>
      </c>
      <c r="H14" s="948" t="s">
        <v>94</v>
      </c>
      <c r="I14" s="948" t="s">
        <v>95</v>
      </c>
      <c r="J14" s="948" t="s">
        <v>96</v>
      </c>
      <c r="K14" s="958"/>
      <c r="L14" s="536">
        <v>13</v>
      </c>
      <c r="M14" s="953">
        <v>5</v>
      </c>
      <c r="N14" s="953">
        <v>9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/>
      <c r="AE14" s="953"/>
      <c r="AF14" s="953"/>
      <c r="AG14" s="953"/>
      <c r="AH14" s="953"/>
      <c r="AI14" s="976"/>
      <c r="AJ14" s="536">
        <v>3</v>
      </c>
      <c r="AK14" s="953">
        <v>1</v>
      </c>
      <c r="AL14" s="953">
        <v>1</v>
      </c>
      <c r="AM14" s="1012"/>
      <c r="AN14" s="1012"/>
      <c r="AO14" s="976"/>
      <c r="AP14" s="538">
        <v>5</v>
      </c>
      <c r="AQ14" s="790">
        <v>2</v>
      </c>
      <c r="AR14" s="790">
        <v>1</v>
      </c>
      <c r="AS14" s="1023"/>
      <c r="AT14" s="1023"/>
      <c r="AU14" s="980"/>
      <c r="AV14" s="538">
        <v>11</v>
      </c>
      <c r="AW14" s="790">
        <v>9</v>
      </c>
      <c r="AX14" s="790">
        <v>5</v>
      </c>
      <c r="AY14" s="1023"/>
      <c r="AZ14" s="1023"/>
      <c r="BA14" s="980"/>
      <c r="BB14" s="538">
        <v>0.56</v>
      </c>
      <c r="BC14" s="790">
        <v>0.28</v>
      </c>
      <c r="BD14" s="790">
        <v>0.18</v>
      </c>
      <c r="BE14" s="790"/>
      <c r="BF14" s="790"/>
      <c r="BG14" s="980"/>
      <c r="BH14" s="556">
        <f t="shared" si="0"/>
        <v>78</v>
      </c>
      <c r="BI14" s="1029">
        <f t="shared" si="1"/>
        <v>62</v>
      </c>
      <c r="BJ14" s="1029">
        <f t="shared" si="2"/>
        <v>24</v>
      </c>
      <c r="BK14" s="1029">
        <f t="shared" si="3"/>
        <v>20</v>
      </c>
      <c r="BL14" s="1029">
        <f t="shared" si="4"/>
        <v>17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78</v>
      </c>
      <c r="BU14" s="1043">
        <f t="shared" si="5"/>
        <v>62</v>
      </c>
      <c r="BV14" s="1043">
        <f t="shared" si="5"/>
        <v>24</v>
      </c>
      <c r="BW14" s="1043">
        <f t="shared" si="9"/>
        <v>20</v>
      </c>
      <c r="BX14" s="1043">
        <f t="shared" si="10"/>
        <v>17</v>
      </c>
      <c r="BY14" s="980"/>
      <c r="BZ14" s="849">
        <f t="shared" si="8"/>
        <v>975</v>
      </c>
      <c r="CA14" s="850">
        <f t="shared" si="6"/>
        <v>1550</v>
      </c>
      <c r="CB14" s="850">
        <f t="shared" si="6"/>
        <v>933.333333333333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37</v>
      </c>
      <c r="E15" s="584" t="s">
        <v>38</v>
      </c>
      <c r="F15" s="946" t="s">
        <v>97</v>
      </c>
      <c r="G15" s="946" t="s">
        <v>98</v>
      </c>
      <c r="H15" s="946" t="s">
        <v>99</v>
      </c>
      <c r="I15" s="946" t="s">
        <v>100</v>
      </c>
      <c r="J15" s="946" t="s">
        <v>101</v>
      </c>
      <c r="K15" s="959"/>
      <c r="L15" s="547">
        <v>11</v>
      </c>
      <c r="M15" s="956">
        <v>9</v>
      </c>
      <c r="N15" s="956">
        <v>11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1</v>
      </c>
      <c r="AE15" s="956"/>
      <c r="AF15" s="956"/>
      <c r="AG15" s="956"/>
      <c r="AH15" s="956"/>
      <c r="AI15" s="981"/>
      <c r="AJ15" s="547">
        <v>7</v>
      </c>
      <c r="AK15" s="956">
        <v>2</v>
      </c>
      <c r="AL15" s="956"/>
      <c r="AM15" s="1013">
        <v>1</v>
      </c>
      <c r="AN15" s="1013"/>
      <c r="AO15" s="981"/>
      <c r="AP15" s="549">
        <v>13</v>
      </c>
      <c r="AQ15" s="795">
        <v>10</v>
      </c>
      <c r="AR15" s="795">
        <v>1</v>
      </c>
      <c r="AS15" s="1024">
        <v>1</v>
      </c>
      <c r="AT15" s="1024"/>
      <c r="AU15" s="984"/>
      <c r="AV15" s="549">
        <v>14</v>
      </c>
      <c r="AW15" s="795">
        <v>17</v>
      </c>
      <c r="AX15" s="795">
        <v>3</v>
      </c>
      <c r="AY15" s="1024">
        <v>1</v>
      </c>
      <c r="AZ15" s="1024"/>
      <c r="BA15" s="984"/>
      <c r="BB15" s="549">
        <v>1.31</v>
      </c>
      <c r="BC15" s="795">
        <v>0.75</v>
      </c>
      <c r="BD15" s="795">
        <v>0.08</v>
      </c>
      <c r="BE15" s="795">
        <v>0.12</v>
      </c>
      <c r="BF15" s="795"/>
      <c r="BG15" s="984"/>
      <c r="BH15" s="568">
        <f t="shared" si="0"/>
        <v>86</v>
      </c>
      <c r="BI15" s="1031">
        <f t="shared" si="1"/>
        <v>82</v>
      </c>
      <c r="BJ15" s="1031">
        <f t="shared" si="2"/>
        <v>56</v>
      </c>
      <c r="BK15" s="1031">
        <f t="shared" si="3"/>
        <v>19</v>
      </c>
      <c r="BL15" s="1031">
        <f t="shared" si="4"/>
        <v>20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86</v>
      </c>
      <c r="BU15" s="1047">
        <f t="shared" si="5"/>
        <v>82</v>
      </c>
      <c r="BV15" s="1047">
        <f t="shared" si="5"/>
        <v>56</v>
      </c>
      <c r="BW15" s="1047">
        <f t="shared" si="9"/>
        <v>19</v>
      </c>
      <c r="BX15" s="1047">
        <f t="shared" si="10"/>
        <v>20</v>
      </c>
      <c r="BY15" s="984"/>
      <c r="BZ15" s="853">
        <f t="shared" si="8"/>
        <v>459.541984732824</v>
      </c>
      <c r="CA15" s="854">
        <f t="shared" si="6"/>
        <v>765.333333333333</v>
      </c>
      <c r="CB15" s="854">
        <f t="shared" si="6"/>
        <v>4900</v>
      </c>
      <c r="CC15" s="854">
        <f t="shared" si="11"/>
        <v>1108.33333333333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102</v>
      </c>
      <c r="C16" s="592"/>
      <c r="D16" s="583" t="s">
        <v>23</v>
      </c>
      <c r="E16" s="584" t="s">
        <v>24</v>
      </c>
      <c r="F16" s="947" t="s">
        <v>103</v>
      </c>
      <c r="G16" s="947" t="s">
        <v>104</v>
      </c>
      <c r="H16" s="947" t="s">
        <v>105</v>
      </c>
      <c r="I16" s="947" t="s">
        <v>106</v>
      </c>
      <c r="J16" s="947" t="s">
        <v>107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>
        <v>1</v>
      </c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>
        <v>1</v>
      </c>
      <c r="AX16" s="1015"/>
      <c r="AY16" s="1015">
        <v>1</v>
      </c>
      <c r="AZ16" s="1015"/>
      <c r="BA16" s="975"/>
      <c r="BB16" s="1014">
        <v>0.12</v>
      </c>
      <c r="BC16" s="1015">
        <v>0.02</v>
      </c>
      <c r="BD16" s="1015"/>
      <c r="BE16" s="1015">
        <v>0.02</v>
      </c>
      <c r="BF16" s="1015"/>
      <c r="BG16" s="975"/>
      <c r="BH16" s="815">
        <f t="shared" si="0"/>
        <v>26</v>
      </c>
      <c r="BI16" s="816">
        <f t="shared" si="1"/>
        <v>25</v>
      </c>
      <c r="BJ16" s="816">
        <f t="shared" si="2"/>
        <v>14</v>
      </c>
      <c r="BK16" s="816">
        <f t="shared" si="3"/>
        <v>17</v>
      </c>
      <c r="BL16" s="816">
        <f t="shared" si="4"/>
        <v>12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26</v>
      </c>
      <c r="BU16" s="831">
        <f t="shared" si="5"/>
        <v>25</v>
      </c>
      <c r="BV16" s="831">
        <f t="shared" si="5"/>
        <v>14</v>
      </c>
      <c r="BW16" s="831">
        <f t="shared" si="5"/>
        <v>17</v>
      </c>
      <c r="BX16" s="831">
        <f t="shared" si="5"/>
        <v>12</v>
      </c>
      <c r="BY16" s="975"/>
      <c r="BZ16" s="1041">
        <f t="shared" si="8"/>
        <v>1516.66666666667</v>
      </c>
      <c r="CA16" s="1042">
        <f t="shared" si="6"/>
        <v>8750</v>
      </c>
      <c r="CB16" s="1042" t="str">
        <f t="shared" si="6"/>
        <v>-</v>
      </c>
      <c r="CC16" s="1042">
        <f t="shared" si="6"/>
        <v>5950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37</v>
      </c>
      <c r="E17" s="584" t="s">
        <v>38</v>
      </c>
      <c r="F17" s="948" t="s">
        <v>108</v>
      </c>
      <c r="G17" s="948" t="s">
        <v>109</v>
      </c>
      <c r="H17" s="948" t="s">
        <v>110</v>
      </c>
      <c r="I17" s="948" t="s">
        <v>111</v>
      </c>
      <c r="J17" s="948" t="s">
        <v>112</v>
      </c>
      <c r="K17" s="958"/>
      <c r="L17" s="536">
        <v>5</v>
      </c>
      <c r="M17" s="953">
        <v>9</v>
      </c>
      <c r="N17" s="953">
        <v>5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/>
      <c r="AF17" s="953"/>
      <c r="AG17" s="953"/>
      <c r="AH17" s="953"/>
      <c r="AI17" s="976"/>
      <c r="AJ17" s="536"/>
      <c r="AK17" s="953"/>
      <c r="AL17" s="953"/>
      <c r="AM17" s="953">
        <v>1</v>
      </c>
      <c r="AN17" s="953"/>
      <c r="AO17" s="976"/>
      <c r="AP17" s="538">
        <v>2</v>
      </c>
      <c r="AQ17" s="790">
        <v>1</v>
      </c>
      <c r="AR17" s="790">
        <v>2</v>
      </c>
      <c r="AS17" s="790">
        <v>2</v>
      </c>
      <c r="AT17" s="790"/>
      <c r="AU17" s="980"/>
      <c r="AV17" s="538">
        <v>3</v>
      </c>
      <c r="AW17" s="790">
        <v>4</v>
      </c>
      <c r="AX17" s="790">
        <v>5</v>
      </c>
      <c r="AY17" s="790">
        <v>7</v>
      </c>
      <c r="AZ17" s="790">
        <v>1</v>
      </c>
      <c r="BA17" s="980"/>
      <c r="BB17" s="538">
        <v>0.12</v>
      </c>
      <c r="BC17" s="790">
        <v>0.1</v>
      </c>
      <c r="BD17" s="790">
        <v>0.15</v>
      </c>
      <c r="BE17" s="790">
        <v>0.25</v>
      </c>
      <c r="BF17" s="790">
        <v>0.02</v>
      </c>
      <c r="BG17" s="980"/>
      <c r="BH17" s="556">
        <f t="shared" si="0"/>
        <v>35</v>
      </c>
      <c r="BI17" s="1029">
        <f t="shared" si="1"/>
        <v>49</v>
      </c>
      <c r="BJ17" s="1029">
        <f t="shared" si="2"/>
        <v>30</v>
      </c>
      <c r="BK17" s="1029">
        <f t="shared" si="3"/>
        <v>26</v>
      </c>
      <c r="BL17" s="1029">
        <f t="shared" si="4"/>
        <v>15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35</v>
      </c>
      <c r="BU17" s="1043">
        <f t="shared" si="5"/>
        <v>49</v>
      </c>
      <c r="BV17" s="1043">
        <f t="shared" si="5"/>
        <v>30</v>
      </c>
      <c r="BW17" s="1043">
        <f t="shared" si="5"/>
        <v>26</v>
      </c>
      <c r="BX17" s="1043">
        <f t="shared" si="5"/>
        <v>15</v>
      </c>
      <c r="BY17" s="980"/>
      <c r="BZ17" s="849">
        <f t="shared" si="8"/>
        <v>2041.66666666667</v>
      </c>
      <c r="CA17" s="850">
        <f t="shared" si="6"/>
        <v>3430</v>
      </c>
      <c r="CB17" s="850">
        <f t="shared" si="6"/>
        <v>1400</v>
      </c>
      <c r="CC17" s="850">
        <f t="shared" si="6"/>
        <v>728</v>
      </c>
      <c r="CD17" s="850">
        <f t="shared" si="6"/>
        <v>5250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30</v>
      </c>
      <c r="E18" s="584" t="s">
        <v>31</v>
      </c>
      <c r="F18" s="946" t="s">
        <v>113</v>
      </c>
      <c r="G18" s="946" t="s">
        <v>114</v>
      </c>
      <c r="H18" s="946" t="s">
        <v>115</v>
      </c>
      <c r="I18" s="946" t="s">
        <v>116</v>
      </c>
      <c r="J18" s="946" t="s">
        <v>117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4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>
        <v>1</v>
      </c>
      <c r="AT18" s="805"/>
      <c r="AU18" s="995"/>
      <c r="AV18" s="541"/>
      <c r="AW18" s="805">
        <v>1</v>
      </c>
      <c r="AX18" s="805">
        <v>2</v>
      </c>
      <c r="AY18" s="805">
        <v>1</v>
      </c>
      <c r="AZ18" s="805">
        <v>1</v>
      </c>
      <c r="BA18" s="995"/>
      <c r="BB18" s="541"/>
      <c r="BC18" s="805">
        <v>0.02</v>
      </c>
      <c r="BD18" s="805">
        <v>0.07</v>
      </c>
      <c r="BE18" s="805">
        <v>0.05</v>
      </c>
      <c r="BF18" s="805">
        <v>0.02</v>
      </c>
      <c r="BG18" s="995"/>
      <c r="BH18" s="559">
        <f t="shared" si="0"/>
        <v>28</v>
      </c>
      <c r="BI18" s="1033">
        <f t="shared" si="1"/>
        <v>32</v>
      </c>
      <c r="BJ18" s="1033">
        <f t="shared" si="2"/>
        <v>24</v>
      </c>
      <c r="BK18" s="1033">
        <f t="shared" si="3"/>
        <v>22</v>
      </c>
      <c r="BL18" s="1033">
        <f t="shared" si="4"/>
        <v>24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28</v>
      </c>
      <c r="BU18" s="1052">
        <f t="shared" si="5"/>
        <v>32</v>
      </c>
      <c r="BV18" s="1052">
        <f t="shared" si="5"/>
        <v>24</v>
      </c>
      <c r="BW18" s="1052">
        <f t="shared" si="5"/>
        <v>22</v>
      </c>
      <c r="BX18" s="1052">
        <f t="shared" si="5"/>
        <v>24</v>
      </c>
      <c r="BY18" s="995"/>
      <c r="BZ18" s="861" t="str">
        <f t="shared" si="8"/>
        <v>-</v>
      </c>
      <c r="CA18" s="862">
        <f t="shared" si="6"/>
        <v>11200</v>
      </c>
      <c r="CB18" s="862">
        <f t="shared" si="6"/>
        <v>2400</v>
      </c>
      <c r="CC18" s="862">
        <f t="shared" si="6"/>
        <v>3080</v>
      </c>
      <c r="CD18" s="862">
        <f t="shared" si="6"/>
        <v>8400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118</v>
      </c>
      <c r="C19" s="592"/>
      <c r="D19" s="583" t="s">
        <v>23</v>
      </c>
      <c r="E19" s="584" t="s">
        <v>24</v>
      </c>
      <c r="F19" s="947" t="s">
        <v>119</v>
      </c>
      <c r="G19" s="947" t="s">
        <v>120</v>
      </c>
      <c r="H19" s="947" t="s">
        <v>121</v>
      </c>
      <c r="I19" s="947" t="s">
        <v>122</v>
      </c>
      <c r="J19" s="947" t="s">
        <v>123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16</v>
      </c>
      <c r="BI19" s="816">
        <f t="shared" si="1"/>
        <v>17</v>
      </c>
      <c r="BJ19" s="816">
        <f t="shared" si="2"/>
        <v>15</v>
      </c>
      <c r="BK19" s="816">
        <f t="shared" si="3"/>
        <v>13</v>
      </c>
      <c r="BL19" s="816">
        <f t="shared" si="4"/>
        <v>18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16</v>
      </c>
      <c r="BU19" s="831">
        <f t="shared" si="5"/>
        <v>17</v>
      </c>
      <c r="BV19" s="831">
        <f t="shared" si="5"/>
        <v>15</v>
      </c>
      <c r="BW19" s="831">
        <f t="shared" si="5"/>
        <v>13</v>
      </c>
      <c r="BX19" s="831">
        <f t="shared" si="5"/>
        <v>18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30</v>
      </c>
      <c r="E20" s="584" t="s">
        <v>31</v>
      </c>
      <c r="F20" s="948" t="s">
        <v>124</v>
      </c>
      <c r="G20" s="948" t="s">
        <v>125</v>
      </c>
      <c r="H20" s="948" t="s">
        <v>126</v>
      </c>
      <c r="I20" s="948" t="s">
        <v>127</v>
      </c>
      <c r="J20" s="948" t="s">
        <v>128</v>
      </c>
      <c r="K20" s="958"/>
      <c r="L20" s="536">
        <v>4</v>
      </c>
      <c r="M20" s="953">
        <v>6</v>
      </c>
      <c r="N20" s="953">
        <v>4</v>
      </c>
      <c r="O20" s="953">
        <v>3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3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/>
      <c r="AH20" s="953"/>
      <c r="AI20" s="976"/>
      <c r="AJ20" s="536"/>
      <c r="AK20" s="953"/>
      <c r="AL20" s="953"/>
      <c r="AM20" s="953"/>
      <c r="AN20" s="953"/>
      <c r="AO20" s="976"/>
      <c r="AP20" s="1016">
        <v>1</v>
      </c>
      <c r="AQ20" s="1025"/>
      <c r="AR20" s="1025"/>
      <c r="AS20" s="1025"/>
      <c r="AT20" s="1025"/>
      <c r="AU20" s="980"/>
      <c r="AV20" s="1016">
        <v>1</v>
      </c>
      <c r="AW20" s="1025"/>
      <c r="AX20" s="1025"/>
      <c r="AY20" s="1025"/>
      <c r="AZ20" s="1025"/>
      <c r="BA20" s="980"/>
      <c r="BB20" s="1016">
        <v>0.05</v>
      </c>
      <c r="BC20" s="1025"/>
      <c r="BD20" s="1025"/>
      <c r="BE20" s="1025"/>
      <c r="BF20" s="1025"/>
      <c r="BG20" s="980"/>
      <c r="BH20" s="817">
        <f t="shared" si="0"/>
        <v>14</v>
      </c>
      <c r="BI20" s="818">
        <f t="shared" si="1"/>
        <v>21</v>
      </c>
      <c r="BJ20" s="818">
        <f t="shared" si="2"/>
        <v>14</v>
      </c>
      <c r="BK20" s="818">
        <f t="shared" si="3"/>
        <v>6</v>
      </c>
      <c r="BL20" s="818">
        <f t="shared" si="4"/>
        <v>15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14</v>
      </c>
      <c r="BU20" s="833">
        <f t="shared" si="7"/>
        <v>21</v>
      </c>
      <c r="BV20" s="833">
        <f t="shared" si="7"/>
        <v>14</v>
      </c>
      <c r="BW20" s="833">
        <f t="shared" si="7"/>
        <v>6</v>
      </c>
      <c r="BX20" s="833">
        <f t="shared" si="7"/>
        <v>15</v>
      </c>
      <c r="BY20" s="980"/>
      <c r="BZ20" s="1045">
        <f t="shared" si="8"/>
        <v>1960</v>
      </c>
      <c r="CA20" s="1053" t="str">
        <f t="shared" si="8"/>
        <v>-</v>
      </c>
      <c r="CB20" s="1053" t="str">
        <f t="shared" si="8"/>
        <v>-</v>
      </c>
      <c r="CC20" s="1053" t="str">
        <f t="shared" si="8"/>
        <v>-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129</v>
      </c>
      <c r="E21" s="584" t="s">
        <v>130</v>
      </c>
      <c r="F21" s="946" t="s">
        <v>131</v>
      </c>
      <c r="G21" s="946" t="s">
        <v>132</v>
      </c>
      <c r="H21" s="946" t="s">
        <v>133</v>
      </c>
      <c r="I21" s="946" t="s">
        <v>134</v>
      </c>
      <c r="J21" s="946" t="s">
        <v>135</v>
      </c>
      <c r="K21" s="959"/>
      <c r="L21" s="547">
        <v>5</v>
      </c>
      <c r="M21" s="956">
        <v>5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/>
      <c r="AL21" s="956"/>
      <c r="AM21" s="956"/>
      <c r="AN21" s="956"/>
      <c r="AO21" s="981"/>
      <c r="AP21" s="1019"/>
      <c r="AQ21" s="1020"/>
      <c r="AR21" s="1020"/>
      <c r="AS21" s="1020"/>
      <c r="AT21" s="1020"/>
      <c r="AU21" s="984"/>
      <c r="AV21" s="1019"/>
      <c r="AW21" s="1020"/>
      <c r="AX21" s="1020"/>
      <c r="AY21" s="1020"/>
      <c r="AZ21" s="1020"/>
      <c r="BA21" s="984"/>
      <c r="BB21" s="1019"/>
      <c r="BC21" s="1020"/>
      <c r="BD21" s="1020"/>
      <c r="BE21" s="1020"/>
      <c r="BF21" s="1020"/>
      <c r="BG21" s="984"/>
      <c r="BH21" s="819">
        <f t="shared" si="0"/>
        <v>5</v>
      </c>
      <c r="BI21" s="820">
        <f t="shared" si="1"/>
        <v>5</v>
      </c>
      <c r="BJ21" s="820">
        <f t="shared" si="2"/>
        <v>17</v>
      </c>
      <c r="BK21" s="820">
        <f t="shared" si="3"/>
        <v>17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5</v>
      </c>
      <c r="BV21" s="835">
        <f t="shared" si="7"/>
        <v>17</v>
      </c>
      <c r="BW21" s="835">
        <f t="shared" si="7"/>
        <v>17</v>
      </c>
      <c r="BX21" s="835">
        <f t="shared" si="7"/>
        <v>11</v>
      </c>
      <c r="BY21" s="984"/>
      <c r="BZ21" s="1050" t="str">
        <f t="shared" si="8"/>
        <v>-</v>
      </c>
      <c r="CA21" s="1051" t="str">
        <f t="shared" si="8"/>
        <v>-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136</v>
      </c>
      <c r="C22" s="592"/>
      <c r="D22" s="583" t="s">
        <v>137</v>
      </c>
      <c r="E22" s="584" t="s">
        <v>138</v>
      </c>
      <c r="F22" s="947" t="s">
        <v>139</v>
      </c>
      <c r="G22" s="947" t="s">
        <v>140</v>
      </c>
      <c r="H22" s="947" t="s">
        <v>141</v>
      </c>
      <c r="I22" s="947" t="s">
        <v>142</v>
      </c>
      <c r="J22" s="947" t="s">
        <v>143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>
        <v>1</v>
      </c>
      <c r="AQ22" s="1015"/>
      <c r="AR22" s="1015">
        <v>1</v>
      </c>
      <c r="AS22" s="1015">
        <v>1</v>
      </c>
      <c r="AT22" s="1015">
        <v>1</v>
      </c>
      <c r="AU22" s="975"/>
      <c r="AV22" s="1014">
        <v>1</v>
      </c>
      <c r="AW22" s="1015">
        <v>1</v>
      </c>
      <c r="AX22" s="1015">
        <v>2</v>
      </c>
      <c r="AY22" s="1015">
        <v>1</v>
      </c>
      <c r="AZ22" s="1015">
        <v>1</v>
      </c>
      <c r="BA22" s="975"/>
      <c r="BB22" s="1014">
        <v>0.05</v>
      </c>
      <c r="BC22" s="1015">
        <v>0.02</v>
      </c>
      <c r="BD22" s="1015">
        <v>0.07</v>
      </c>
      <c r="BE22" s="1015">
        <v>0.05</v>
      </c>
      <c r="BF22" s="1015">
        <v>0.05</v>
      </c>
      <c r="BG22" s="975"/>
      <c r="BH22" s="815">
        <f t="shared" si="0"/>
        <v>5</v>
      </c>
      <c r="BI22" s="816">
        <f t="shared" si="1"/>
        <v>2</v>
      </c>
      <c r="BJ22" s="816">
        <f t="shared" si="2"/>
        <v>4</v>
      </c>
      <c r="BK22" s="816">
        <f t="shared" si="3"/>
        <v>4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5</v>
      </c>
      <c r="BU22" s="831">
        <f t="shared" si="7"/>
        <v>2</v>
      </c>
      <c r="BV22" s="831">
        <f t="shared" si="7"/>
        <v>4</v>
      </c>
      <c r="BW22" s="831">
        <f t="shared" si="7"/>
        <v>4</v>
      </c>
      <c r="BX22" s="831">
        <f t="shared" si="7"/>
        <v>0</v>
      </c>
      <c r="BY22" s="975"/>
      <c r="BZ22" s="1041">
        <f t="shared" si="8"/>
        <v>700</v>
      </c>
      <c r="CA22" s="1042">
        <f t="shared" si="8"/>
        <v>700</v>
      </c>
      <c r="CB22" s="1042">
        <f t="shared" si="8"/>
        <v>400</v>
      </c>
      <c r="CC22" s="1042">
        <f t="shared" si="8"/>
        <v>560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144</v>
      </c>
      <c r="E23" s="584" t="s">
        <v>145</v>
      </c>
      <c r="F23" s="946" t="s">
        <v>146</v>
      </c>
      <c r="G23" s="946" t="s">
        <v>147</v>
      </c>
      <c r="H23" s="946" t="s">
        <v>148</v>
      </c>
      <c r="I23" s="946" t="s">
        <v>149</v>
      </c>
      <c r="J23" s="946" t="s">
        <v>150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>
        <v>2</v>
      </c>
      <c r="AQ23" s="795"/>
      <c r="AR23" s="795"/>
      <c r="AS23" s="795"/>
      <c r="AT23" s="795"/>
      <c r="AU23" s="984"/>
      <c r="AV23" s="549">
        <v>2</v>
      </c>
      <c r="AW23" s="795"/>
      <c r="AX23" s="795">
        <v>1</v>
      </c>
      <c r="AY23" s="795">
        <v>1</v>
      </c>
      <c r="AZ23" s="795"/>
      <c r="BA23" s="984"/>
      <c r="BB23" s="549">
        <v>0.1</v>
      </c>
      <c r="BC23" s="795"/>
      <c r="BD23" s="795">
        <v>0.02</v>
      </c>
      <c r="BE23" s="795">
        <v>0.02</v>
      </c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70</v>
      </c>
      <c r="CA23" s="854" t="str">
        <f t="shared" si="8"/>
        <v>-</v>
      </c>
      <c r="CB23" s="854">
        <f t="shared" si="8"/>
        <v>0</v>
      </c>
      <c r="CC23" s="854">
        <f t="shared" si="8"/>
        <v>0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151</v>
      </c>
      <c r="C24" s="592"/>
      <c r="D24" s="583" t="s">
        <v>152</v>
      </c>
      <c r="E24" s="584" t="s">
        <v>153</v>
      </c>
      <c r="F24" s="947" t="s">
        <v>154</v>
      </c>
      <c r="G24" s="947" t="s">
        <v>155</v>
      </c>
      <c r="H24" s="947" t="s">
        <v>156</v>
      </c>
      <c r="I24" s="947" t="s">
        <v>157</v>
      </c>
      <c r="J24" s="947" t="s">
        <v>158</v>
      </c>
      <c r="K24" s="960" t="s">
        <v>159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/>
      <c r="AO24" s="986"/>
      <c r="AP24" s="1014"/>
      <c r="AQ24" s="1015"/>
      <c r="AR24" s="1015"/>
      <c r="AS24" s="1015">
        <v>1</v>
      </c>
      <c r="AT24" s="1015">
        <v>2</v>
      </c>
      <c r="AU24" s="1018">
        <v>1</v>
      </c>
      <c r="AV24" s="1014"/>
      <c r="AW24" s="1015">
        <v>1</v>
      </c>
      <c r="AX24" s="1015">
        <v>1</v>
      </c>
      <c r="AY24" s="1015">
        <v>1</v>
      </c>
      <c r="AZ24" s="1015">
        <v>8</v>
      </c>
      <c r="BA24" s="1018">
        <v>3</v>
      </c>
      <c r="BB24" s="1014"/>
      <c r="BC24" s="1015">
        <v>0.02</v>
      </c>
      <c r="BD24" s="1015">
        <v>0.02</v>
      </c>
      <c r="BE24" s="1015">
        <v>0.05</v>
      </c>
      <c r="BF24" s="1015">
        <v>0.19</v>
      </c>
      <c r="BG24" s="1018">
        <v>0.08</v>
      </c>
      <c r="BH24" s="1032">
        <f t="shared" si="0"/>
        <v>22</v>
      </c>
      <c r="BI24" s="816">
        <f t="shared" si="1"/>
        <v>12</v>
      </c>
      <c r="BJ24" s="816">
        <f t="shared" si="2"/>
        <v>11</v>
      </c>
      <c r="BK24" s="816">
        <f t="shared" si="3"/>
        <v>7</v>
      </c>
      <c r="BL24" s="816">
        <f t="shared" si="4"/>
        <v>17</v>
      </c>
      <c r="BM24" s="1037">
        <f>IF($A$1="补货",Q24+W24+AC24,Q24)</f>
        <v>13</v>
      </c>
      <c r="BN24" s="998"/>
      <c r="BO24" s="999"/>
      <c r="BP24" s="999"/>
      <c r="BQ24" s="999"/>
      <c r="BR24" s="999"/>
      <c r="BS24" s="987"/>
      <c r="BT24" s="815">
        <f t="shared" si="7"/>
        <v>22</v>
      </c>
      <c r="BU24" s="831">
        <f t="shared" si="7"/>
        <v>12</v>
      </c>
      <c r="BV24" s="831">
        <f t="shared" si="7"/>
        <v>11</v>
      </c>
      <c r="BW24" s="831">
        <f t="shared" si="7"/>
        <v>7</v>
      </c>
      <c r="BX24" s="831">
        <f t="shared" si="7"/>
        <v>17</v>
      </c>
      <c r="BY24" s="1048">
        <f t="shared" si="7"/>
        <v>13</v>
      </c>
      <c r="BZ24" s="1041" t="str">
        <f t="shared" si="8"/>
        <v>-</v>
      </c>
      <c r="CA24" s="1042">
        <f t="shared" si="8"/>
        <v>4200</v>
      </c>
      <c r="CB24" s="1042">
        <f t="shared" si="8"/>
        <v>3850</v>
      </c>
      <c r="CC24" s="1042">
        <f t="shared" si="8"/>
        <v>980</v>
      </c>
      <c r="CD24" s="1042">
        <f t="shared" si="8"/>
        <v>626.315789473684</v>
      </c>
      <c r="CE24" s="1061">
        <f t="shared" si="8"/>
        <v>1137.5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23</v>
      </c>
      <c r="E25" s="584" t="s">
        <v>24</v>
      </c>
      <c r="F25" s="948" t="s">
        <v>160</v>
      </c>
      <c r="G25" s="948" t="s">
        <v>161</v>
      </c>
      <c r="H25" s="948" t="s">
        <v>162</v>
      </c>
      <c r="I25" s="948" t="s">
        <v>163</v>
      </c>
      <c r="J25" s="948" t="s">
        <v>164</v>
      </c>
      <c r="K25" s="963" t="s">
        <v>165</v>
      </c>
      <c r="L25" s="536">
        <v>5</v>
      </c>
      <c r="M25" s="953">
        <v>4</v>
      </c>
      <c r="N25" s="953">
        <v>7</v>
      </c>
      <c r="O25" s="953">
        <v>5</v>
      </c>
      <c r="P25" s="953">
        <v>10</v>
      </c>
      <c r="Q25" s="1000">
        <v>6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/>
      <c r="AG25" s="953"/>
      <c r="AH25" s="953"/>
      <c r="AI25" s="1000">
        <v>1</v>
      </c>
      <c r="AJ25" s="536"/>
      <c r="AK25" s="953"/>
      <c r="AL25" s="953">
        <v>1</v>
      </c>
      <c r="AM25" s="953"/>
      <c r="AN25" s="953">
        <v>1</v>
      </c>
      <c r="AO25" s="1000">
        <v>3</v>
      </c>
      <c r="AP25" s="1016"/>
      <c r="AQ25" s="1025"/>
      <c r="AR25" s="1025">
        <v>5</v>
      </c>
      <c r="AS25" s="1025">
        <v>2</v>
      </c>
      <c r="AT25" s="1025">
        <v>9</v>
      </c>
      <c r="AU25" s="1026">
        <v>5</v>
      </c>
      <c r="AV25" s="1016">
        <v>1</v>
      </c>
      <c r="AW25" s="1025">
        <v>2</v>
      </c>
      <c r="AX25" s="1025">
        <v>9</v>
      </c>
      <c r="AY25" s="1025">
        <v>7</v>
      </c>
      <c r="AZ25" s="1025">
        <v>12</v>
      </c>
      <c r="BA25" s="1026">
        <v>13</v>
      </c>
      <c r="BB25" s="1016">
        <v>0.02</v>
      </c>
      <c r="BC25" s="1025">
        <v>0.03</v>
      </c>
      <c r="BD25" s="1025">
        <v>0.38</v>
      </c>
      <c r="BE25" s="1025">
        <v>0.18</v>
      </c>
      <c r="BF25" s="1025">
        <v>0.57</v>
      </c>
      <c r="BG25" s="1026">
        <v>0.74</v>
      </c>
      <c r="BH25" s="817">
        <f t="shared" si="0"/>
        <v>43</v>
      </c>
      <c r="BI25" s="818">
        <f t="shared" si="1"/>
        <v>39</v>
      </c>
      <c r="BJ25" s="818">
        <f t="shared" si="2"/>
        <v>22</v>
      </c>
      <c r="BK25" s="818">
        <f t="shared" si="3"/>
        <v>48</v>
      </c>
      <c r="BL25" s="818">
        <f t="shared" si="4"/>
        <v>27</v>
      </c>
      <c r="BM25" s="1039">
        <f>IF($A$1="补货",Q25+W25+AC25,Q25)</f>
        <v>26</v>
      </c>
      <c r="BN25" s="1001"/>
      <c r="BO25" s="1002"/>
      <c r="BP25" s="1002"/>
      <c r="BQ25" s="1002"/>
      <c r="BR25" s="1002"/>
      <c r="BS25" s="1003"/>
      <c r="BT25" s="832">
        <f t="shared" si="7"/>
        <v>43</v>
      </c>
      <c r="BU25" s="833">
        <f t="shared" si="7"/>
        <v>39</v>
      </c>
      <c r="BV25" s="833">
        <f t="shared" si="7"/>
        <v>22</v>
      </c>
      <c r="BW25" s="833">
        <f t="shared" si="7"/>
        <v>48</v>
      </c>
      <c r="BX25" s="833">
        <f t="shared" si="7"/>
        <v>27</v>
      </c>
      <c r="BY25" s="1054">
        <f t="shared" si="7"/>
        <v>26</v>
      </c>
      <c r="BZ25" s="1045">
        <f t="shared" si="8"/>
        <v>15050</v>
      </c>
      <c r="CA25" s="1053">
        <f t="shared" si="8"/>
        <v>9100</v>
      </c>
      <c r="CB25" s="1053">
        <f t="shared" si="8"/>
        <v>405.263157894737</v>
      </c>
      <c r="CC25" s="1053">
        <f t="shared" si="8"/>
        <v>1866.66666666667</v>
      </c>
      <c r="CD25" s="1053">
        <f t="shared" si="8"/>
        <v>331.578947368421</v>
      </c>
      <c r="CE25" s="1064">
        <f t="shared" si="8"/>
        <v>245.945945945946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30</v>
      </c>
      <c r="E26" s="584" t="s">
        <v>31</v>
      </c>
      <c r="F26" s="948" t="s">
        <v>166</v>
      </c>
      <c r="G26" s="948" t="s">
        <v>167</v>
      </c>
      <c r="H26" s="948" t="s">
        <v>168</v>
      </c>
      <c r="I26" s="948" t="s">
        <v>169</v>
      </c>
      <c r="J26" s="948" t="s">
        <v>170</v>
      </c>
      <c r="K26" s="963" t="s">
        <v>171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>
        <v>1</v>
      </c>
      <c r="AO26" s="1000"/>
      <c r="AP26" s="1016"/>
      <c r="AQ26" s="1025"/>
      <c r="AR26" s="1025"/>
      <c r="AS26" s="1025">
        <v>1</v>
      </c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2</v>
      </c>
      <c r="BA26" s="1026">
        <v>1</v>
      </c>
      <c r="BB26" s="1016">
        <v>0.02</v>
      </c>
      <c r="BC26" s="1025"/>
      <c r="BD26" s="1025"/>
      <c r="BE26" s="1025">
        <v>0.05</v>
      </c>
      <c r="BF26" s="1025">
        <v>0.14</v>
      </c>
      <c r="BG26" s="1026">
        <v>0.02</v>
      </c>
      <c r="BH26" s="817">
        <f t="shared" si="0"/>
        <v>12</v>
      </c>
      <c r="BI26" s="818">
        <f t="shared" si="1"/>
        <v>12</v>
      </c>
      <c r="BJ26" s="818">
        <f t="shared" si="2"/>
        <v>12</v>
      </c>
      <c r="BK26" s="818">
        <f t="shared" si="3"/>
        <v>13</v>
      </c>
      <c r="BL26" s="818">
        <f t="shared" si="4"/>
        <v>14</v>
      </c>
      <c r="BM26" s="1039">
        <f>IF($A$1="补货",Q26+W26+AC26,Q26)</f>
        <v>18</v>
      </c>
      <c r="BN26" s="1001"/>
      <c r="BO26" s="1002"/>
      <c r="BP26" s="1002"/>
      <c r="BQ26" s="1002"/>
      <c r="BR26" s="1002"/>
      <c r="BS26" s="1003"/>
      <c r="BT26" s="832">
        <f t="shared" si="7"/>
        <v>12</v>
      </c>
      <c r="BU26" s="833">
        <f t="shared" si="7"/>
        <v>12</v>
      </c>
      <c r="BV26" s="833">
        <f t="shared" si="7"/>
        <v>12</v>
      </c>
      <c r="BW26" s="833">
        <f t="shared" si="7"/>
        <v>13</v>
      </c>
      <c r="BX26" s="833">
        <f t="shared" si="7"/>
        <v>14</v>
      </c>
      <c r="BY26" s="1054">
        <f t="shared" si="7"/>
        <v>18</v>
      </c>
      <c r="BZ26" s="1045">
        <f t="shared" si="8"/>
        <v>4200</v>
      </c>
      <c r="CA26" s="1053" t="str">
        <f t="shared" si="8"/>
        <v>-</v>
      </c>
      <c r="CB26" s="1053" t="str">
        <f t="shared" si="8"/>
        <v>-</v>
      </c>
      <c r="CC26" s="1053">
        <f t="shared" si="8"/>
        <v>1820</v>
      </c>
      <c r="CD26" s="1053">
        <f t="shared" si="8"/>
        <v>700</v>
      </c>
      <c r="CE26" s="1064">
        <f t="shared" si="8"/>
        <v>6300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129</v>
      </c>
      <c r="E27" s="584" t="s">
        <v>130</v>
      </c>
      <c r="F27" s="946" t="s">
        <v>172</v>
      </c>
      <c r="G27" s="946" t="s">
        <v>173</v>
      </c>
      <c r="H27" s="946" t="s">
        <v>174</v>
      </c>
      <c r="I27" s="946" t="s">
        <v>175</v>
      </c>
      <c r="J27" s="946" t="s">
        <v>176</v>
      </c>
      <c r="K27" s="961" t="s">
        <v>177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>
        <v>1</v>
      </c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>
        <v>1</v>
      </c>
      <c r="AX27" s="1020"/>
      <c r="AY27" s="1020"/>
      <c r="AZ27" s="1020">
        <v>3</v>
      </c>
      <c r="BA27" s="1021">
        <v>1</v>
      </c>
      <c r="BB27" s="1019"/>
      <c r="BC27" s="1020">
        <v>0.02</v>
      </c>
      <c r="BD27" s="1020"/>
      <c r="BE27" s="1020"/>
      <c r="BF27" s="1020">
        <v>0.15</v>
      </c>
      <c r="BG27" s="1021">
        <v>0.02</v>
      </c>
      <c r="BH27" s="819">
        <f t="shared" si="0"/>
        <v>16</v>
      </c>
      <c r="BI27" s="820">
        <f t="shared" si="1"/>
        <v>12</v>
      </c>
      <c r="BJ27" s="820">
        <f t="shared" si="2"/>
        <v>13</v>
      </c>
      <c r="BK27" s="820">
        <f t="shared" si="3"/>
        <v>12</v>
      </c>
      <c r="BL27" s="820">
        <f t="shared" si="4"/>
        <v>7</v>
      </c>
      <c r="BM27" s="1038">
        <f>IF($A$1="补货",Q27+W27+AC27,Q27)</f>
        <v>22</v>
      </c>
      <c r="BN27" s="1004"/>
      <c r="BO27" s="1005"/>
      <c r="BP27" s="1005"/>
      <c r="BQ27" s="1005"/>
      <c r="BR27" s="1005"/>
      <c r="BS27" s="991"/>
      <c r="BT27" s="834">
        <f t="shared" si="7"/>
        <v>16</v>
      </c>
      <c r="BU27" s="835">
        <f t="shared" si="7"/>
        <v>12</v>
      </c>
      <c r="BV27" s="835">
        <f t="shared" si="7"/>
        <v>13</v>
      </c>
      <c r="BW27" s="835">
        <f t="shared" si="7"/>
        <v>12</v>
      </c>
      <c r="BX27" s="835">
        <f t="shared" si="7"/>
        <v>7</v>
      </c>
      <c r="BY27" s="1049">
        <f t="shared" si="7"/>
        <v>22</v>
      </c>
      <c r="BZ27" s="1050" t="str">
        <f t="shared" si="8"/>
        <v>-</v>
      </c>
      <c r="CA27" s="1051">
        <f t="shared" si="8"/>
        <v>4200</v>
      </c>
      <c r="CB27" s="1051" t="str">
        <f t="shared" si="8"/>
        <v>-</v>
      </c>
      <c r="CC27" s="1051" t="str">
        <f t="shared" si="8"/>
        <v>-</v>
      </c>
      <c r="CD27" s="1051">
        <f t="shared" si="8"/>
        <v>326.666666666667</v>
      </c>
      <c r="CE27" s="1062">
        <f t="shared" si="8"/>
        <v>7700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178</v>
      </c>
      <c r="C28" s="577"/>
      <c r="D28" s="583" t="s">
        <v>179</v>
      </c>
      <c r="E28" s="584" t="s">
        <v>179</v>
      </c>
      <c r="F28" s="949" t="s">
        <v>180</v>
      </c>
      <c r="G28" s="949" t="s">
        <v>181</v>
      </c>
      <c r="H28" s="949" t="s">
        <v>182</v>
      </c>
      <c r="I28" s="949" t="s">
        <v>183</v>
      </c>
      <c r="J28" s="964"/>
      <c r="K28" s="965"/>
      <c r="L28" s="966">
        <v>4</v>
      </c>
      <c r="M28" s="967">
        <v>4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/>
      <c r="AL28" s="967">
        <v>1</v>
      </c>
      <c r="AM28" s="967"/>
      <c r="AN28" s="968"/>
      <c r="AO28" s="1006"/>
      <c r="AP28" s="1027"/>
      <c r="AQ28" s="1028">
        <v>1</v>
      </c>
      <c r="AR28" s="1028">
        <v>1</v>
      </c>
      <c r="AS28" s="1028">
        <v>1</v>
      </c>
      <c r="AT28" s="1009"/>
      <c r="AU28" s="1010"/>
      <c r="AV28" s="1027"/>
      <c r="AW28" s="1028">
        <v>1</v>
      </c>
      <c r="AX28" s="1028">
        <v>1</v>
      </c>
      <c r="AY28" s="1028">
        <v>1</v>
      </c>
      <c r="AZ28" s="1009"/>
      <c r="BA28" s="1010"/>
      <c r="BB28" s="1027"/>
      <c r="BC28" s="1028">
        <v>0.05</v>
      </c>
      <c r="BD28" s="1028">
        <v>0.12</v>
      </c>
      <c r="BE28" s="1028">
        <v>0.05</v>
      </c>
      <c r="BF28" s="1009"/>
      <c r="BG28" s="1010"/>
      <c r="BH28" s="1034">
        <f t="shared" ref="BH28:BK30" si="13">IF($A$1="补货",L28+R28+X28,L28)</f>
        <v>7</v>
      </c>
      <c r="BI28" s="1035">
        <f t="shared" si="13"/>
        <v>14</v>
      </c>
      <c r="BJ28" s="1035">
        <f t="shared" si="13"/>
        <v>5</v>
      </c>
      <c r="BK28" s="1035">
        <f t="shared" si="13"/>
        <v>13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7</v>
      </c>
      <c r="BU28" s="1055">
        <f t="shared" si="7"/>
        <v>14</v>
      </c>
      <c r="BV28" s="1055">
        <f t="shared" si="7"/>
        <v>5</v>
      </c>
      <c r="BW28" s="1055">
        <f t="shared" si="7"/>
        <v>13</v>
      </c>
      <c r="BX28" s="1009"/>
      <c r="BY28" s="1010"/>
      <c r="BZ28" s="1056" t="str">
        <f t="shared" si="8"/>
        <v>-</v>
      </c>
      <c r="CA28" s="1057">
        <f t="shared" si="8"/>
        <v>1960</v>
      </c>
      <c r="CB28" s="1057">
        <f t="shared" si="8"/>
        <v>291.666666666667</v>
      </c>
      <c r="CC28" s="1057">
        <f t="shared" si="8"/>
        <v>1820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184</v>
      </c>
      <c r="C29" s="592"/>
      <c r="D29" s="583" t="s">
        <v>23</v>
      </c>
      <c r="E29" s="584" t="s">
        <v>24</v>
      </c>
      <c r="F29" s="947" t="s">
        <v>185</v>
      </c>
      <c r="G29" s="947" t="s">
        <v>186</v>
      </c>
      <c r="H29" s="947" t="s">
        <v>187</v>
      </c>
      <c r="I29" s="947" t="s">
        <v>188</v>
      </c>
      <c r="J29" s="947" t="s">
        <v>189</v>
      </c>
      <c r="K29" s="957"/>
      <c r="L29" s="720">
        <v>5</v>
      </c>
      <c r="M29" s="721">
        <v>2</v>
      </c>
      <c r="N29" s="721">
        <v>3</v>
      </c>
      <c r="O29" s="721">
        <v>14</v>
      </c>
      <c r="P29" s="721">
        <v>4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39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>
        <v>1</v>
      </c>
      <c r="AG29" s="721"/>
      <c r="AH29" s="721"/>
      <c r="AI29" s="972"/>
      <c r="AJ29" s="720">
        <v>1</v>
      </c>
      <c r="AK29" s="721">
        <v>2</v>
      </c>
      <c r="AL29" s="721">
        <v>3</v>
      </c>
      <c r="AM29" s="721">
        <v>1</v>
      </c>
      <c r="AN29" s="721">
        <v>3</v>
      </c>
      <c r="AO29" s="972"/>
      <c r="AP29" s="1014">
        <v>1</v>
      </c>
      <c r="AQ29" s="1015">
        <v>2</v>
      </c>
      <c r="AR29" s="1015">
        <v>7</v>
      </c>
      <c r="AS29" s="1015">
        <v>11</v>
      </c>
      <c r="AT29" s="1015">
        <v>4</v>
      </c>
      <c r="AU29" s="975"/>
      <c r="AV29" s="1014">
        <v>1</v>
      </c>
      <c r="AW29" s="1015">
        <v>3</v>
      </c>
      <c r="AX29" s="1015">
        <v>12</v>
      </c>
      <c r="AY29" s="1015">
        <v>19</v>
      </c>
      <c r="AZ29" s="1015">
        <v>9</v>
      </c>
      <c r="BA29" s="975"/>
      <c r="BB29" s="1014">
        <v>0.12</v>
      </c>
      <c r="BC29" s="1015">
        <v>0.26</v>
      </c>
      <c r="BD29" s="1015">
        <v>0.79</v>
      </c>
      <c r="BE29" s="1015">
        <v>0.75</v>
      </c>
      <c r="BF29" s="1015">
        <v>0.49</v>
      </c>
      <c r="BG29" s="975"/>
      <c r="BH29" s="1032">
        <f t="shared" si="13"/>
        <v>15</v>
      </c>
      <c r="BI29" s="816">
        <f t="shared" si="13"/>
        <v>24</v>
      </c>
      <c r="BJ29" s="816">
        <f t="shared" si="13"/>
        <v>88</v>
      </c>
      <c r="BK29" s="816">
        <f t="shared" si="13"/>
        <v>44</v>
      </c>
      <c r="BL29" s="816">
        <f>IF($A$1="补货",P29+V29+AB29,P29)</f>
        <v>43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15</v>
      </c>
      <c r="BU29" s="831">
        <f t="shared" si="7"/>
        <v>24</v>
      </c>
      <c r="BV29" s="831">
        <f t="shared" si="7"/>
        <v>88</v>
      </c>
      <c r="BW29" s="831">
        <f t="shared" si="7"/>
        <v>44</v>
      </c>
      <c r="BX29" s="831">
        <f t="shared" si="7"/>
        <v>43</v>
      </c>
      <c r="BY29" s="975"/>
      <c r="BZ29" s="1041">
        <f t="shared" si="8"/>
        <v>875</v>
      </c>
      <c r="CA29" s="1042">
        <f t="shared" si="8"/>
        <v>646.153846153846</v>
      </c>
      <c r="CB29" s="1042">
        <f t="shared" si="8"/>
        <v>779.746835443038</v>
      </c>
      <c r="CC29" s="1042">
        <f t="shared" si="8"/>
        <v>410.666666666667</v>
      </c>
      <c r="CD29" s="1042">
        <f t="shared" si="8"/>
        <v>614.285714285714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30</v>
      </c>
      <c r="E30" s="584" t="s">
        <v>31</v>
      </c>
      <c r="F30" s="946" t="s">
        <v>190</v>
      </c>
      <c r="G30" s="946" t="s">
        <v>191</v>
      </c>
      <c r="H30" s="946" t="s">
        <v>192</v>
      </c>
      <c r="I30" s="946" t="s">
        <v>193</v>
      </c>
      <c r="J30" s="946" t="s">
        <v>194</v>
      </c>
      <c r="K30" s="959"/>
      <c r="L30" s="726">
        <v>7</v>
      </c>
      <c r="M30" s="727">
        <v>4</v>
      </c>
      <c r="N30" s="727">
        <v>10</v>
      </c>
      <c r="O30" s="727">
        <v>10</v>
      </c>
      <c r="P30" s="727">
        <v>7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/>
      <c r="AH30" s="727"/>
      <c r="AI30" s="981"/>
      <c r="AJ30" s="726"/>
      <c r="AK30" s="727">
        <v>1</v>
      </c>
      <c r="AL30" s="727">
        <v>3</v>
      </c>
      <c r="AM30" s="727">
        <v>8</v>
      </c>
      <c r="AN30" s="727">
        <v>1</v>
      </c>
      <c r="AO30" s="981"/>
      <c r="AP30" s="1019"/>
      <c r="AQ30" s="1020">
        <v>2</v>
      </c>
      <c r="AR30" s="1020">
        <v>4</v>
      </c>
      <c r="AS30" s="1020">
        <v>12</v>
      </c>
      <c r="AT30" s="1020">
        <v>5</v>
      </c>
      <c r="AU30" s="984"/>
      <c r="AV30" s="1019"/>
      <c r="AW30" s="1020">
        <v>3</v>
      </c>
      <c r="AX30" s="1020">
        <v>5</v>
      </c>
      <c r="AY30" s="1020">
        <v>19</v>
      </c>
      <c r="AZ30" s="1020">
        <v>8</v>
      </c>
      <c r="BA30" s="984"/>
      <c r="BB30" s="1019"/>
      <c r="BC30" s="1020">
        <v>0.19</v>
      </c>
      <c r="BD30" s="1020">
        <v>0.43</v>
      </c>
      <c r="BE30" s="1020">
        <v>1.28</v>
      </c>
      <c r="BF30" s="1020">
        <v>0.37</v>
      </c>
      <c r="BG30" s="984"/>
      <c r="BH30" s="819">
        <f t="shared" si="13"/>
        <v>21</v>
      </c>
      <c r="BI30" s="820">
        <f t="shared" si="13"/>
        <v>24</v>
      </c>
      <c r="BJ30" s="820">
        <f t="shared" si="13"/>
        <v>15</v>
      </c>
      <c r="BK30" s="820">
        <f t="shared" si="13"/>
        <v>37</v>
      </c>
      <c r="BL30" s="820">
        <f>IF($A$1="补货",P30+V30+AB30,P30)</f>
        <v>31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21</v>
      </c>
      <c r="BU30" s="835">
        <f t="shared" si="7"/>
        <v>24</v>
      </c>
      <c r="BV30" s="835">
        <f t="shared" si="7"/>
        <v>15</v>
      </c>
      <c r="BW30" s="835">
        <f t="shared" si="7"/>
        <v>37</v>
      </c>
      <c r="BX30" s="835">
        <f t="shared" si="7"/>
        <v>31</v>
      </c>
      <c r="BY30" s="984"/>
      <c r="BZ30" s="1050" t="str">
        <f t="shared" si="8"/>
        <v>-</v>
      </c>
      <c r="CA30" s="1051">
        <f t="shared" si="8"/>
        <v>884.210526315789</v>
      </c>
      <c r="CB30" s="1051">
        <f t="shared" si="8"/>
        <v>244.186046511628</v>
      </c>
      <c r="CC30" s="1051">
        <f t="shared" si="8"/>
        <v>202.34375</v>
      </c>
      <c r="CD30" s="1051">
        <f t="shared" si="8"/>
        <v>586.486486486487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192" workbookViewId="0">
      <selection activeCell="Q207" sqref="Q207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36</v>
      </c>
      <c r="M18" s="104">
        <f t="shared" si="0"/>
        <v>385.2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3"/>
        <v>13</v>
      </c>
      <c r="L24" s="99">
        <f>'在庫（袜子）'!U24</f>
        <v>20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3"/>
        <v>13</v>
      </c>
      <c r="L25" s="103">
        <f>'在庫（袜子）'!U25</f>
        <v>100</v>
      </c>
      <c r="M25" s="104"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6"/>
        <v>13.5</v>
      </c>
      <c r="L87" s="107">
        <f>'在庫（袜子）'!U87</f>
        <v>20</v>
      </c>
      <c r="M87" s="108">
        <f t="shared" si="5"/>
        <v>270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6"/>
        <v>13.5</v>
      </c>
      <c r="L88" s="99">
        <f>'在庫（袜子）'!U88</f>
        <v>50</v>
      </c>
      <c r="M88" s="100">
        <f t="shared" si="5"/>
        <v>675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6"/>
        <v>13.5</v>
      </c>
      <c r="L89" s="103">
        <f>'在庫（袜子）'!U89</f>
        <v>70</v>
      </c>
      <c r="M89" s="104">
        <f t="shared" si="5"/>
        <v>945</v>
      </c>
    </row>
    <row r="90" ht="50.1" customHeight="1" spans="2:1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93" t="s">
        <v>472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94" t="s">
        <v>472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78" t="s">
        <v>472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95" t="s">
        <v>472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158" t="s">
        <v>472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159" t="s">
        <v>472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81" t="s">
        <v>472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95" t="s">
        <v>472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94" t="s">
        <v>472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81" t="s">
        <v>472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93" t="s">
        <v>472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94" t="s">
        <v>472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78" t="s">
        <v>472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95" t="s">
        <v>472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94" t="s">
        <v>472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81" t="s">
        <v>472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78" t="s">
        <v>472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81" t="s">
        <v>472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94" t="s">
        <v>472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94" t="s">
        <v>472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78" t="s">
        <v>472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94" t="s">
        <v>472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94" t="s">
        <v>472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81" t="s">
        <v>472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95" t="s">
        <v>472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94" t="s">
        <v>472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78" t="s">
        <v>472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95" t="s">
        <v>472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94" t="s">
        <v>472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81" t="s">
        <v>472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275" t="s">
        <v>773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275" t="s">
        <v>773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275" t="s">
        <v>773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20</v>
      </c>
      <c r="M204" s="104">
        <f t="shared" si="10"/>
        <v>274</v>
      </c>
    </row>
    <row r="205" ht="150" customHeight="1" spans="2:13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316</v>
      </c>
      <c r="M208" s="283">
        <f>SUM(M4:M207)</f>
        <v>2549.2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/>
      <c r="M216" s="288"/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>K214-SUM(K215:K221)</f>
        <v>80</v>
      </c>
      <c r="L222" s="288">
        <f>L214-SUM(L215:L221)</f>
        <v>100</v>
      </c>
      <c r="M222" s="288">
        <f>M214-SUM(M215:M221)</f>
        <v>200</v>
      </c>
      <c r="R222" s="288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G176" sqref="G176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 t="s">
        <v>818</v>
      </c>
      <c r="D4" s="8" t="s">
        <v>819</v>
      </c>
      <c r="E4" s="8" t="s">
        <v>153</v>
      </c>
      <c r="F4" s="9" t="s">
        <v>820</v>
      </c>
      <c r="G4" s="10" t="s">
        <v>821</v>
      </c>
      <c r="H4" s="11">
        <v>598</v>
      </c>
      <c r="I4" s="31"/>
      <c r="J4" s="32">
        <v>24</v>
      </c>
      <c r="K4" s="33">
        <v>12</v>
      </c>
      <c r="L4" s="33"/>
      <c r="M4" s="33">
        <v>1</v>
      </c>
      <c r="N4" s="33">
        <v>1</v>
      </c>
      <c r="O4" s="33">
        <v>1</v>
      </c>
      <c r="P4" s="33">
        <v>1</v>
      </c>
      <c r="Q4" s="43">
        <v>0.27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933.333333333333</v>
      </c>
      <c r="V4" s="46" t="s">
        <v>822</v>
      </c>
    </row>
    <row r="5" customHeight="1" spans="2:22">
      <c r="B5" s="6"/>
      <c r="C5" s="7" t="s">
        <v>823</v>
      </c>
      <c r="D5" s="8" t="s">
        <v>824</v>
      </c>
      <c r="E5" s="8" t="s">
        <v>825</v>
      </c>
      <c r="F5" s="9" t="s">
        <v>820</v>
      </c>
      <c r="G5" s="10" t="s">
        <v>826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31</v>
      </c>
      <c r="S5" s="45"/>
      <c r="T5" s="45">
        <f t="shared" si="1"/>
        <v>31</v>
      </c>
      <c r="U5" s="33">
        <f t="shared" si="2"/>
        <v>1276.47058823529</v>
      </c>
      <c r="V5" s="46" t="s">
        <v>822</v>
      </c>
    </row>
    <row r="6" customHeight="1" spans="2:22">
      <c r="B6" s="6"/>
      <c r="C6" s="7" t="s">
        <v>827</v>
      </c>
      <c r="D6" s="8" t="s">
        <v>828</v>
      </c>
      <c r="E6" s="8" t="s">
        <v>24</v>
      </c>
      <c r="F6" s="9" t="s">
        <v>820</v>
      </c>
      <c r="G6" s="10" t="s">
        <v>829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822</v>
      </c>
    </row>
    <row r="7" customHeight="1" spans="2:22">
      <c r="B7" s="6"/>
      <c r="C7" s="7" t="s">
        <v>830</v>
      </c>
      <c r="D7" s="8" t="s">
        <v>831</v>
      </c>
      <c r="E7" s="8" t="s">
        <v>832</v>
      </c>
      <c r="F7" s="9" t="s">
        <v>820</v>
      </c>
      <c r="G7" s="10" t="s">
        <v>833</v>
      </c>
      <c r="H7" s="11">
        <v>598</v>
      </c>
      <c r="I7" s="31"/>
      <c r="J7" s="32">
        <v>13</v>
      </c>
      <c r="K7" s="33">
        <v>13</v>
      </c>
      <c r="L7" s="33"/>
      <c r="M7" s="33">
        <v>2</v>
      </c>
      <c r="N7" s="33">
        <v>3</v>
      </c>
      <c r="O7" s="33">
        <v>4</v>
      </c>
      <c r="P7" s="33">
        <v>4</v>
      </c>
      <c r="Q7" s="43">
        <v>1.41</v>
      </c>
      <c r="R7" s="44">
        <f t="shared" si="0"/>
        <v>26</v>
      </c>
      <c r="S7" s="45"/>
      <c r="T7" s="45">
        <f t="shared" si="1"/>
        <v>26</v>
      </c>
      <c r="U7" s="33">
        <f t="shared" si="2"/>
        <v>129.078014184397</v>
      </c>
      <c r="V7" s="46" t="s">
        <v>822</v>
      </c>
    </row>
    <row r="8" customHeight="1" spans="2:22">
      <c r="B8" s="6"/>
      <c r="C8" s="7" t="s">
        <v>834</v>
      </c>
      <c r="D8" s="8" t="s">
        <v>835</v>
      </c>
      <c r="E8" s="8" t="s">
        <v>153</v>
      </c>
      <c r="F8" s="9" t="s">
        <v>836</v>
      </c>
      <c r="G8" s="10" t="s">
        <v>837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822</v>
      </c>
    </row>
    <row r="9" customHeight="1" spans="2:22">
      <c r="B9" s="6"/>
      <c r="C9" s="7" t="s">
        <v>838</v>
      </c>
      <c r="D9" s="8" t="s">
        <v>839</v>
      </c>
      <c r="E9" s="8" t="s">
        <v>825</v>
      </c>
      <c r="F9" s="9" t="s">
        <v>836</v>
      </c>
      <c r="G9" s="10" t="s">
        <v>840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822</v>
      </c>
    </row>
    <row r="10" customHeight="1" spans="2:22">
      <c r="B10" s="15"/>
      <c r="C10" s="290" t="s">
        <v>841</v>
      </c>
      <c r="D10" s="291" t="s">
        <v>842</v>
      </c>
      <c r="E10" s="291" t="s">
        <v>24</v>
      </c>
      <c r="F10" s="18" t="s">
        <v>836</v>
      </c>
      <c r="G10" s="292" t="s">
        <v>843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822</v>
      </c>
    </row>
    <row r="11" customHeight="1" spans="2:22">
      <c r="B11" s="293"/>
      <c r="C11" s="294" t="s">
        <v>844</v>
      </c>
      <c r="D11" s="295" t="s">
        <v>845</v>
      </c>
      <c r="E11" s="295"/>
      <c r="F11" s="296" t="s">
        <v>846</v>
      </c>
      <c r="G11" s="297" t="s">
        <v>847</v>
      </c>
      <c r="H11" s="298">
        <v>368</v>
      </c>
      <c r="I11" s="318"/>
      <c r="J11" s="319">
        <v>18</v>
      </c>
      <c r="K11" s="320"/>
      <c r="L11" s="320"/>
      <c r="M11" s="320"/>
      <c r="N11" s="320">
        <v>1</v>
      </c>
      <c r="O11" s="320">
        <v>3</v>
      </c>
      <c r="P11" s="320">
        <v>5</v>
      </c>
      <c r="Q11" s="330">
        <v>0.25</v>
      </c>
      <c r="R11" s="331">
        <f t="shared" si="0"/>
        <v>18</v>
      </c>
      <c r="S11" s="332"/>
      <c r="T11" s="332">
        <f t="shared" si="1"/>
        <v>18</v>
      </c>
      <c r="U11" s="320">
        <f t="shared" si="2"/>
        <v>504</v>
      </c>
      <c r="V11" s="333" t="s">
        <v>822</v>
      </c>
    </row>
    <row r="12" customHeight="1" spans="2:22">
      <c r="B12" s="299"/>
      <c r="C12" s="7" t="s">
        <v>848</v>
      </c>
      <c r="D12" s="8" t="s">
        <v>849</v>
      </c>
      <c r="E12" s="8"/>
      <c r="F12" s="9" t="s">
        <v>850</v>
      </c>
      <c r="G12" s="10" t="s">
        <v>851</v>
      </c>
      <c r="H12" s="11">
        <v>368</v>
      </c>
      <c r="I12" s="31"/>
      <c r="J12" s="32"/>
      <c r="K12" s="33"/>
      <c r="L12" s="33"/>
      <c r="M12" s="33"/>
      <c r="N12" s="33">
        <v>9</v>
      </c>
      <c r="O12" s="33">
        <v>21</v>
      </c>
      <c r="P12" s="33">
        <v>36</v>
      </c>
      <c r="Q12" s="43">
        <v>1.93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822</v>
      </c>
    </row>
    <row r="13" customHeight="1" spans="2:22">
      <c r="B13" s="299"/>
      <c r="C13" s="7" t="s">
        <v>852</v>
      </c>
      <c r="D13" s="8" t="s">
        <v>853</v>
      </c>
      <c r="E13" s="8"/>
      <c r="F13" s="9" t="s">
        <v>854</v>
      </c>
      <c r="G13" s="10" t="s">
        <v>855</v>
      </c>
      <c r="H13" s="11">
        <v>368</v>
      </c>
      <c r="I13" s="31"/>
      <c r="J13" s="32">
        <v>30</v>
      </c>
      <c r="K13" s="33"/>
      <c r="L13" s="33"/>
      <c r="M13" s="33"/>
      <c r="N13" s="33"/>
      <c r="O13" s="33">
        <v>1</v>
      </c>
      <c r="P13" s="33">
        <v>1</v>
      </c>
      <c r="Q13" s="43">
        <v>0.05</v>
      </c>
      <c r="R13" s="44">
        <f t="shared" si="0"/>
        <v>30</v>
      </c>
      <c r="S13" s="45"/>
      <c r="T13" s="45">
        <f t="shared" si="1"/>
        <v>30</v>
      </c>
      <c r="U13" s="33">
        <f t="shared" si="2"/>
        <v>4200</v>
      </c>
      <c r="V13" s="46" t="s">
        <v>822</v>
      </c>
    </row>
    <row r="14" customHeight="1" spans="2:22">
      <c r="B14" s="299"/>
      <c r="C14" s="7" t="s">
        <v>856</v>
      </c>
      <c r="D14" s="8" t="s">
        <v>857</v>
      </c>
      <c r="E14" s="8"/>
      <c r="F14" s="9" t="s">
        <v>858</v>
      </c>
      <c r="G14" s="10" t="s">
        <v>859</v>
      </c>
      <c r="H14" s="11">
        <v>398</v>
      </c>
      <c r="I14" s="31"/>
      <c r="J14" s="32">
        <v>45</v>
      </c>
      <c r="K14" s="33"/>
      <c r="L14" s="33"/>
      <c r="M14" s="33"/>
      <c r="N14" s="33"/>
      <c r="O14" s="33"/>
      <c r="P14" s="33">
        <v>1</v>
      </c>
      <c r="Q14" s="43">
        <v>0.02</v>
      </c>
      <c r="R14" s="44">
        <f t="shared" si="0"/>
        <v>45</v>
      </c>
      <c r="S14" s="45"/>
      <c r="T14" s="45">
        <f t="shared" si="1"/>
        <v>45</v>
      </c>
      <c r="U14" s="33">
        <f t="shared" si="2"/>
        <v>15750</v>
      </c>
      <c r="V14" s="46" t="s">
        <v>822</v>
      </c>
    </row>
    <row r="15" customHeight="1" spans="2:22">
      <c r="B15" s="300"/>
      <c r="C15" s="301" t="s">
        <v>860</v>
      </c>
      <c r="D15" s="302" t="s">
        <v>861</v>
      </c>
      <c r="E15" s="302"/>
      <c r="F15" s="303" t="s">
        <v>858</v>
      </c>
      <c r="G15" s="304" t="s">
        <v>862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822</v>
      </c>
    </row>
    <row r="16" customHeight="1" spans="2:22">
      <c r="B16" s="305"/>
      <c r="C16" s="306" t="s">
        <v>863</v>
      </c>
      <c r="D16" s="307" t="s">
        <v>864</v>
      </c>
      <c r="E16" s="307"/>
      <c r="F16" s="308" t="s">
        <v>865</v>
      </c>
      <c r="G16" s="309" t="s">
        <v>866</v>
      </c>
      <c r="H16" s="310">
        <v>398</v>
      </c>
      <c r="I16" s="321"/>
      <c r="J16" s="322">
        <v>29</v>
      </c>
      <c r="K16" s="323"/>
      <c r="L16" s="323"/>
      <c r="M16" s="323">
        <v>1</v>
      </c>
      <c r="N16" s="323">
        <v>1</v>
      </c>
      <c r="O16" s="323">
        <v>1</v>
      </c>
      <c r="P16" s="323">
        <v>1</v>
      </c>
      <c r="Q16" s="335">
        <v>0.27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751.851851851852</v>
      </c>
      <c r="V16" s="338" t="s">
        <v>822</v>
      </c>
    </row>
    <row r="17" customHeight="1" spans="2:22">
      <c r="B17" s="6"/>
      <c r="C17" s="7" t="s">
        <v>867</v>
      </c>
      <c r="D17" s="8" t="s">
        <v>868</v>
      </c>
      <c r="E17" s="8"/>
      <c r="F17" s="9" t="s">
        <v>869</v>
      </c>
      <c r="G17" s="10" t="s">
        <v>870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19</v>
      </c>
      <c r="S17" s="45"/>
      <c r="T17" s="45">
        <f t="shared" si="1"/>
        <v>19</v>
      </c>
      <c r="U17" s="33">
        <f t="shared" si="2"/>
        <v>950</v>
      </c>
      <c r="V17" s="46" t="s">
        <v>822</v>
      </c>
    </row>
    <row r="18" customHeight="1" spans="2:22">
      <c r="B18" s="6"/>
      <c r="C18" s="7" t="s">
        <v>871</v>
      </c>
      <c r="D18" s="8" t="s">
        <v>872</v>
      </c>
      <c r="E18" s="8"/>
      <c r="F18" s="9" t="s">
        <v>873</v>
      </c>
      <c r="G18" s="10" t="s">
        <v>874</v>
      </c>
      <c r="H18" s="11">
        <v>398</v>
      </c>
      <c r="I18" s="31"/>
      <c r="J18" s="32">
        <v>19</v>
      </c>
      <c r="K18" s="33"/>
      <c r="L18" s="33"/>
      <c r="M18" s="33">
        <v>1</v>
      </c>
      <c r="N18" s="33">
        <v>1</v>
      </c>
      <c r="O18" s="33">
        <v>1</v>
      </c>
      <c r="P18" s="33">
        <v>4</v>
      </c>
      <c r="Q18" s="43">
        <v>0.32</v>
      </c>
      <c r="R18" s="44">
        <f t="shared" si="0"/>
        <v>19</v>
      </c>
      <c r="S18" s="45"/>
      <c r="T18" s="45">
        <f t="shared" si="1"/>
        <v>19</v>
      </c>
      <c r="U18" s="33">
        <f t="shared" si="2"/>
        <v>415.625</v>
      </c>
      <c r="V18" s="46" t="s">
        <v>822</v>
      </c>
    </row>
    <row r="19" customHeight="1" spans="2:22">
      <c r="B19" s="6"/>
      <c r="C19" s="7" t="s">
        <v>875</v>
      </c>
      <c r="D19" s="8" t="s">
        <v>876</v>
      </c>
      <c r="E19" s="8"/>
      <c r="F19" s="9" t="s">
        <v>846</v>
      </c>
      <c r="G19" s="10" t="s">
        <v>877</v>
      </c>
      <c r="H19" s="11">
        <v>298</v>
      </c>
      <c r="I19" s="31"/>
      <c r="J19" s="32">
        <v>15</v>
      </c>
      <c r="K19" s="33"/>
      <c r="L19" s="33"/>
      <c r="M19" s="33">
        <v>2</v>
      </c>
      <c r="N19" s="33">
        <v>5</v>
      </c>
      <c r="O19" s="33">
        <v>8</v>
      </c>
      <c r="P19" s="33">
        <v>10</v>
      </c>
      <c r="Q19" s="43">
        <v>1.44</v>
      </c>
      <c r="R19" s="44">
        <f t="shared" si="0"/>
        <v>15</v>
      </c>
      <c r="S19" s="45"/>
      <c r="T19" s="45">
        <f t="shared" si="1"/>
        <v>15</v>
      </c>
      <c r="U19" s="33">
        <f t="shared" si="2"/>
        <v>72.9166666666667</v>
      </c>
      <c r="V19" s="46" t="s">
        <v>822</v>
      </c>
    </row>
    <row r="20" customHeight="1" spans="2:22">
      <c r="B20" s="6"/>
      <c r="C20" s="7" t="s">
        <v>878</v>
      </c>
      <c r="D20" s="8" t="s">
        <v>879</v>
      </c>
      <c r="E20" s="8"/>
      <c r="F20" s="9" t="s">
        <v>854</v>
      </c>
      <c r="G20" s="10" t="s">
        <v>880</v>
      </c>
      <c r="H20" s="11">
        <v>298</v>
      </c>
      <c r="I20" s="31"/>
      <c r="J20" s="32">
        <v>38</v>
      </c>
      <c r="K20" s="33"/>
      <c r="L20" s="33"/>
      <c r="M20" s="33">
        <v>1</v>
      </c>
      <c r="N20" s="33">
        <v>2</v>
      </c>
      <c r="O20" s="33">
        <v>2</v>
      </c>
      <c r="P20" s="33">
        <v>3</v>
      </c>
      <c r="Q20" s="43">
        <v>0.41</v>
      </c>
      <c r="R20" s="44">
        <f t="shared" si="0"/>
        <v>38</v>
      </c>
      <c r="S20" s="45"/>
      <c r="T20" s="45">
        <f t="shared" si="1"/>
        <v>38</v>
      </c>
      <c r="U20" s="33">
        <f t="shared" si="2"/>
        <v>648.780487804878</v>
      </c>
      <c r="V20" s="46" t="s">
        <v>822</v>
      </c>
    </row>
    <row r="21" customHeight="1" spans="2:22">
      <c r="B21" s="6"/>
      <c r="C21" s="7" t="s">
        <v>881</v>
      </c>
      <c r="D21" s="8" t="s">
        <v>882</v>
      </c>
      <c r="E21" s="8"/>
      <c r="F21" s="9" t="s">
        <v>858</v>
      </c>
      <c r="G21" s="10" t="s">
        <v>883</v>
      </c>
      <c r="H21" s="11">
        <v>368</v>
      </c>
      <c r="I21" s="31"/>
      <c r="J21" s="32">
        <v>28</v>
      </c>
      <c r="K21" s="33"/>
      <c r="L21" s="33"/>
      <c r="M21" s="33"/>
      <c r="N21" s="33">
        <v>1</v>
      </c>
      <c r="O21" s="33">
        <v>2</v>
      </c>
      <c r="P21" s="33">
        <v>2</v>
      </c>
      <c r="Q21" s="43">
        <v>0.17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1152.94117647059</v>
      </c>
      <c r="V21" s="46" t="s">
        <v>822</v>
      </c>
    </row>
    <row r="22" customHeight="1" spans="2:22">
      <c r="B22" s="15"/>
      <c r="C22" s="290" t="s">
        <v>884</v>
      </c>
      <c r="D22" s="291" t="s">
        <v>885</v>
      </c>
      <c r="E22" s="291"/>
      <c r="F22" s="18" t="s">
        <v>886</v>
      </c>
      <c r="G22" s="292" t="s">
        <v>887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675.862068965517</v>
      </c>
      <c r="V22" s="47" t="s">
        <v>822</v>
      </c>
    </row>
    <row r="23" customHeight="1" spans="2:22">
      <c r="B23" s="293"/>
      <c r="C23" s="294" t="s">
        <v>888</v>
      </c>
      <c r="D23" s="295" t="s">
        <v>889</v>
      </c>
      <c r="E23" s="295" t="s">
        <v>38</v>
      </c>
      <c r="F23" s="296" t="s">
        <v>854</v>
      </c>
      <c r="G23" s="297" t="s">
        <v>890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822</v>
      </c>
    </row>
    <row r="24" customHeight="1" spans="2:22">
      <c r="B24" s="299"/>
      <c r="C24" s="7" t="s">
        <v>891</v>
      </c>
      <c r="D24" s="8" t="s">
        <v>892</v>
      </c>
      <c r="E24" s="8" t="s">
        <v>24</v>
      </c>
      <c r="F24" s="9" t="s">
        <v>854</v>
      </c>
      <c r="G24" s="10" t="s">
        <v>893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822</v>
      </c>
    </row>
    <row r="25" customHeight="1" spans="2:22">
      <c r="B25" s="299"/>
      <c r="C25" s="7" t="s">
        <v>894</v>
      </c>
      <c r="D25" s="8" t="s">
        <v>895</v>
      </c>
      <c r="E25" s="8" t="s">
        <v>38</v>
      </c>
      <c r="F25" s="9" t="s">
        <v>896</v>
      </c>
      <c r="G25" s="10" t="s">
        <v>897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>
        <v>1</v>
      </c>
      <c r="Q25" s="43">
        <v>0.02</v>
      </c>
      <c r="R25" s="44">
        <f t="shared" si="0"/>
        <v>7</v>
      </c>
      <c r="S25" s="45"/>
      <c r="T25" s="45">
        <f t="shared" si="3"/>
        <v>7</v>
      </c>
      <c r="U25" s="33">
        <f t="shared" si="4"/>
        <v>2450</v>
      </c>
      <c r="V25" s="46" t="s">
        <v>822</v>
      </c>
    </row>
    <row r="26" customHeight="1" spans="2:22">
      <c r="B26" s="299"/>
      <c r="C26" s="7" t="s">
        <v>898</v>
      </c>
      <c r="D26" s="8" t="s">
        <v>899</v>
      </c>
      <c r="E26" s="8" t="s">
        <v>24</v>
      </c>
      <c r="F26" s="9" t="s">
        <v>896</v>
      </c>
      <c r="G26" s="10" t="s">
        <v>900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822</v>
      </c>
    </row>
    <row r="27" customHeight="1" spans="2:22">
      <c r="B27" s="299"/>
      <c r="C27" s="7" t="s">
        <v>901</v>
      </c>
      <c r="D27" s="8" t="s">
        <v>902</v>
      </c>
      <c r="E27" s="8" t="s">
        <v>31</v>
      </c>
      <c r="F27" s="9" t="s">
        <v>896</v>
      </c>
      <c r="G27" s="10" t="s">
        <v>903</v>
      </c>
      <c r="H27" s="11">
        <v>458</v>
      </c>
      <c r="I27" s="31"/>
      <c r="J27" s="32">
        <v>5</v>
      </c>
      <c r="K27" s="33"/>
      <c r="L27" s="33"/>
      <c r="M27" s="33">
        <v>1</v>
      </c>
      <c r="N27" s="33">
        <v>1</v>
      </c>
      <c r="O27" s="33">
        <v>1</v>
      </c>
      <c r="P27" s="33">
        <v>1</v>
      </c>
      <c r="Q27" s="43">
        <v>0.27</v>
      </c>
      <c r="R27" s="44">
        <f t="shared" si="0"/>
        <v>5</v>
      </c>
      <c r="S27" s="45"/>
      <c r="T27" s="45">
        <f t="shared" si="3"/>
        <v>5</v>
      </c>
      <c r="U27" s="33">
        <f t="shared" si="4"/>
        <v>129.62962962963</v>
      </c>
      <c r="V27" s="46" t="s">
        <v>822</v>
      </c>
    </row>
    <row r="28" customHeight="1" spans="2:22">
      <c r="B28" s="299"/>
      <c r="C28" s="7" t="s">
        <v>904</v>
      </c>
      <c r="D28" s="8" t="s">
        <v>905</v>
      </c>
      <c r="E28" s="8" t="s">
        <v>38</v>
      </c>
      <c r="F28" s="9" t="s">
        <v>858</v>
      </c>
      <c r="G28" s="10" t="s">
        <v>906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822</v>
      </c>
    </row>
    <row r="29" customHeight="1" spans="2:22">
      <c r="B29" s="299"/>
      <c r="C29" s="7" t="s">
        <v>907</v>
      </c>
      <c r="D29" s="8" t="s">
        <v>908</v>
      </c>
      <c r="E29" s="8" t="s">
        <v>153</v>
      </c>
      <c r="F29" s="9" t="s">
        <v>858</v>
      </c>
      <c r="G29" s="10" t="s">
        <v>909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822</v>
      </c>
    </row>
    <row r="30" customHeight="1" spans="2:22">
      <c r="B30" s="299"/>
      <c r="C30" s="7" t="s">
        <v>910</v>
      </c>
      <c r="D30" s="8" t="s">
        <v>911</v>
      </c>
      <c r="E30" s="8" t="s">
        <v>912</v>
      </c>
      <c r="F30" s="9" t="s">
        <v>858</v>
      </c>
      <c r="G30" s="10" t="s">
        <v>913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822</v>
      </c>
    </row>
    <row r="31" customHeight="1" spans="2:22">
      <c r="B31" s="299"/>
      <c r="C31" s="7" t="s">
        <v>914</v>
      </c>
      <c r="D31" s="8" t="s">
        <v>915</v>
      </c>
      <c r="E31" s="8" t="s">
        <v>24</v>
      </c>
      <c r="F31" s="9" t="s">
        <v>858</v>
      </c>
      <c r="G31" s="10" t="s">
        <v>916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>
        <v>1</v>
      </c>
      <c r="Q31" s="43">
        <v>0.02</v>
      </c>
      <c r="R31" s="44">
        <f t="shared" si="0"/>
        <v>18</v>
      </c>
      <c r="S31" s="45"/>
      <c r="T31" s="45">
        <f t="shared" si="3"/>
        <v>18</v>
      </c>
      <c r="U31" s="33">
        <f t="shared" si="4"/>
        <v>6300</v>
      </c>
      <c r="V31" s="46" t="s">
        <v>822</v>
      </c>
    </row>
    <row r="32" customHeight="1" spans="2:22">
      <c r="B32" s="299"/>
      <c r="C32" s="7" t="s">
        <v>917</v>
      </c>
      <c r="D32" s="8" t="s">
        <v>918</v>
      </c>
      <c r="E32" s="8" t="s">
        <v>31</v>
      </c>
      <c r="F32" s="9" t="s">
        <v>858</v>
      </c>
      <c r="G32" s="10" t="s">
        <v>919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822</v>
      </c>
    </row>
    <row r="33" customHeight="1" spans="2:22">
      <c r="B33" s="299"/>
      <c r="C33" s="7" t="s">
        <v>920</v>
      </c>
      <c r="D33" s="8" t="s">
        <v>921</v>
      </c>
      <c r="E33" s="8" t="s">
        <v>38</v>
      </c>
      <c r="F33" s="9" t="s">
        <v>886</v>
      </c>
      <c r="G33" s="10" t="s">
        <v>922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822</v>
      </c>
    </row>
    <row r="34" customHeight="1" spans="2:22">
      <c r="B34" s="299"/>
      <c r="C34" s="7" t="s">
        <v>923</v>
      </c>
      <c r="D34" s="8" t="s">
        <v>924</v>
      </c>
      <c r="E34" s="8" t="s">
        <v>153</v>
      </c>
      <c r="F34" s="9" t="s">
        <v>886</v>
      </c>
      <c r="G34" s="10" t="s">
        <v>925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822</v>
      </c>
    </row>
    <row r="35" customHeight="1" spans="2:22">
      <c r="B35" s="299"/>
      <c r="C35" s="7" t="s">
        <v>926</v>
      </c>
      <c r="D35" s="8" t="s">
        <v>927</v>
      </c>
      <c r="E35" s="8" t="s">
        <v>912</v>
      </c>
      <c r="F35" s="9" t="s">
        <v>886</v>
      </c>
      <c r="G35" s="10" t="s">
        <v>928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822</v>
      </c>
    </row>
    <row r="36" customHeight="1" spans="2:22">
      <c r="B36" s="299"/>
      <c r="C36" s="7" t="s">
        <v>929</v>
      </c>
      <c r="D36" s="8" t="s">
        <v>930</v>
      </c>
      <c r="E36" s="8" t="s">
        <v>24</v>
      </c>
      <c r="F36" s="9" t="s">
        <v>886</v>
      </c>
      <c r="G36" s="10" t="s">
        <v>931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822</v>
      </c>
    </row>
    <row r="37" customHeight="1" spans="2:22">
      <c r="B37" s="299"/>
      <c r="C37" s="7" t="s">
        <v>932</v>
      </c>
      <c r="D37" s="8" t="s">
        <v>933</v>
      </c>
      <c r="E37" s="8" t="s">
        <v>31</v>
      </c>
      <c r="F37" s="9" t="s">
        <v>886</v>
      </c>
      <c r="G37" s="10" t="s">
        <v>934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21</v>
      </c>
      <c r="S37" s="45"/>
      <c r="T37" s="45">
        <f t="shared" si="3"/>
        <v>21</v>
      </c>
      <c r="U37" s="33">
        <f t="shared" si="4"/>
        <v>1225</v>
      </c>
      <c r="V37" s="46" t="s">
        <v>822</v>
      </c>
    </row>
    <row r="38" customHeight="1" spans="2:22">
      <c r="B38" s="299"/>
      <c r="C38" s="7" t="s">
        <v>935</v>
      </c>
      <c r="D38" s="8" t="s">
        <v>936</v>
      </c>
      <c r="E38" s="8" t="s">
        <v>38</v>
      </c>
      <c r="F38" s="9" t="s">
        <v>846</v>
      </c>
      <c r="G38" s="10" t="s">
        <v>937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822</v>
      </c>
    </row>
    <row r="39" customHeight="1" spans="2:22">
      <c r="B39" s="299"/>
      <c r="C39" s="7" t="s">
        <v>938</v>
      </c>
      <c r="D39" s="8" t="s">
        <v>939</v>
      </c>
      <c r="E39" s="8" t="s">
        <v>24</v>
      </c>
      <c r="F39" s="9" t="s">
        <v>846</v>
      </c>
      <c r="G39" s="10" t="s">
        <v>940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822</v>
      </c>
    </row>
    <row r="40" customHeight="1" spans="2:22">
      <c r="B40" s="299"/>
      <c r="C40" s="7" t="s">
        <v>941</v>
      </c>
      <c r="D40" s="8" t="s">
        <v>942</v>
      </c>
      <c r="E40" s="8" t="s">
        <v>38</v>
      </c>
      <c r="F40" s="9" t="s">
        <v>943</v>
      </c>
      <c r="G40" s="10" t="s">
        <v>944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822</v>
      </c>
    </row>
    <row r="41" customHeight="1" spans="2:22">
      <c r="B41" s="299"/>
      <c r="C41" s="7" t="s">
        <v>945</v>
      </c>
      <c r="D41" s="8" t="s">
        <v>946</v>
      </c>
      <c r="E41" s="8" t="s">
        <v>153</v>
      </c>
      <c r="F41" s="9" t="s">
        <v>943</v>
      </c>
      <c r="G41" s="10" t="s">
        <v>947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822</v>
      </c>
    </row>
    <row r="42" customHeight="1" spans="2:22">
      <c r="B42" s="299"/>
      <c r="C42" s="7" t="s">
        <v>948</v>
      </c>
      <c r="D42" s="8" t="s">
        <v>949</v>
      </c>
      <c r="E42" s="8" t="s">
        <v>912</v>
      </c>
      <c r="F42" s="9" t="s">
        <v>943</v>
      </c>
      <c r="G42" s="10" t="s">
        <v>950</v>
      </c>
      <c r="H42" s="11">
        <v>458</v>
      </c>
      <c r="I42" s="31"/>
      <c r="J42" s="32">
        <v>29</v>
      </c>
      <c r="K42" s="33"/>
      <c r="L42" s="33"/>
      <c r="M42" s="33">
        <v>1</v>
      </c>
      <c r="N42" s="33">
        <v>1</v>
      </c>
      <c r="O42" s="33">
        <v>2</v>
      </c>
      <c r="P42" s="33">
        <v>2</v>
      </c>
      <c r="Q42" s="43">
        <v>0.32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634.375</v>
      </c>
      <c r="V42" s="46" t="s">
        <v>822</v>
      </c>
    </row>
    <row r="43" customHeight="1" spans="2:22">
      <c r="B43" s="299"/>
      <c r="C43" s="7" t="s">
        <v>951</v>
      </c>
      <c r="D43" s="8" t="s">
        <v>952</v>
      </c>
      <c r="E43" s="8" t="s">
        <v>24</v>
      </c>
      <c r="F43" s="9" t="s">
        <v>943</v>
      </c>
      <c r="G43" s="10" t="s">
        <v>953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822</v>
      </c>
    </row>
    <row r="44" customHeight="1" spans="2:22">
      <c r="B44" s="299"/>
      <c r="C44" s="7" t="s">
        <v>954</v>
      </c>
      <c r="D44" s="8" t="s">
        <v>955</v>
      </c>
      <c r="E44" s="8" t="s">
        <v>31</v>
      </c>
      <c r="F44" s="9" t="s">
        <v>943</v>
      </c>
      <c r="G44" s="10" t="s">
        <v>956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822</v>
      </c>
    </row>
    <row r="45" customHeight="1" spans="2:22">
      <c r="B45" s="299"/>
      <c r="C45" s="7" t="s">
        <v>957</v>
      </c>
      <c r="D45" s="8" t="s">
        <v>958</v>
      </c>
      <c r="E45" s="8" t="s">
        <v>38</v>
      </c>
      <c r="F45" s="9" t="s">
        <v>959</v>
      </c>
      <c r="G45" s="10" t="s">
        <v>960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822</v>
      </c>
    </row>
    <row r="46" customHeight="1" spans="2:22">
      <c r="B46" s="299"/>
      <c r="C46" s="7" t="s">
        <v>961</v>
      </c>
      <c r="D46" s="8" t="s">
        <v>962</v>
      </c>
      <c r="E46" s="8" t="s">
        <v>153</v>
      </c>
      <c r="F46" s="9" t="s">
        <v>959</v>
      </c>
      <c r="G46" s="10" t="s">
        <v>963</v>
      </c>
      <c r="H46" s="11">
        <v>458</v>
      </c>
      <c r="I46" s="31"/>
      <c r="J46" s="32">
        <v>40</v>
      </c>
      <c r="K46" s="33"/>
      <c r="L46" s="33"/>
      <c r="M46" s="33"/>
      <c r="N46" s="33"/>
      <c r="O46" s="33"/>
      <c r="P46" s="33"/>
      <c r="Q46" s="43"/>
      <c r="R46" s="44">
        <f t="shared" si="5"/>
        <v>40</v>
      </c>
      <c r="S46" s="45"/>
      <c r="T46" s="45">
        <f t="shared" si="3"/>
        <v>40</v>
      </c>
      <c r="U46" s="33" t="str">
        <f t="shared" si="4"/>
        <v>-</v>
      </c>
      <c r="V46" s="46" t="s">
        <v>822</v>
      </c>
    </row>
    <row r="47" customHeight="1" spans="2:22">
      <c r="B47" s="299"/>
      <c r="C47" s="7" t="s">
        <v>964</v>
      </c>
      <c r="D47" s="8" t="s">
        <v>965</v>
      </c>
      <c r="E47" s="8" t="s">
        <v>912</v>
      </c>
      <c r="F47" s="9" t="s">
        <v>959</v>
      </c>
      <c r="G47" s="10" t="s">
        <v>966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822</v>
      </c>
    </row>
    <row r="48" customHeight="1" spans="2:22">
      <c r="B48" s="299"/>
      <c r="C48" s="7" t="s">
        <v>967</v>
      </c>
      <c r="D48" s="8" t="s">
        <v>968</v>
      </c>
      <c r="E48" s="8" t="s">
        <v>24</v>
      </c>
      <c r="F48" s="9" t="s">
        <v>959</v>
      </c>
      <c r="G48" s="10" t="s">
        <v>969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822</v>
      </c>
    </row>
    <row r="49" customHeight="1" spans="2:22">
      <c r="B49" s="300"/>
      <c r="C49" s="301" t="s">
        <v>970</v>
      </c>
      <c r="D49" s="302" t="s">
        <v>971</v>
      </c>
      <c r="E49" s="302" t="s">
        <v>31</v>
      </c>
      <c r="F49" s="303" t="s">
        <v>959</v>
      </c>
      <c r="G49" s="304" t="s">
        <v>972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822</v>
      </c>
    </row>
    <row r="50" customHeight="1" spans="2:22">
      <c r="B50" s="293"/>
      <c r="C50" s="294" t="s">
        <v>973</v>
      </c>
      <c r="D50" s="295" t="s">
        <v>974</v>
      </c>
      <c r="E50" s="295" t="s">
        <v>145</v>
      </c>
      <c r="F50" s="296" t="s">
        <v>865</v>
      </c>
      <c r="G50" s="297" t="s">
        <v>975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822</v>
      </c>
    </row>
    <row r="51" customHeight="1" spans="2:22">
      <c r="B51" s="299"/>
      <c r="C51" s="7" t="s">
        <v>976</v>
      </c>
      <c r="D51" s="8" t="s">
        <v>977</v>
      </c>
      <c r="E51" s="8" t="s">
        <v>145</v>
      </c>
      <c r="F51" s="308" t="s">
        <v>869</v>
      </c>
      <c r="G51" s="10" t="s">
        <v>978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822</v>
      </c>
    </row>
    <row r="52" customHeight="1" spans="2:22">
      <c r="B52" s="299"/>
      <c r="C52" s="7" t="s">
        <v>979</v>
      </c>
      <c r="D52" s="8" t="s">
        <v>980</v>
      </c>
      <c r="E52" s="8" t="s">
        <v>145</v>
      </c>
      <c r="F52" s="308" t="s">
        <v>873</v>
      </c>
      <c r="G52" s="10" t="s">
        <v>981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822</v>
      </c>
    </row>
    <row r="53" customHeight="1" spans="2:22">
      <c r="B53" s="300"/>
      <c r="C53" s="301" t="s">
        <v>982</v>
      </c>
      <c r="D53" s="302" t="s">
        <v>983</v>
      </c>
      <c r="E53" s="302" t="s">
        <v>984</v>
      </c>
      <c r="F53" s="303" t="s">
        <v>985</v>
      </c>
      <c r="G53" s="304" t="s">
        <v>986</v>
      </c>
      <c r="H53" s="26">
        <v>398</v>
      </c>
      <c r="I53" s="37"/>
      <c r="J53" s="38">
        <v>2</v>
      </c>
      <c r="K53" s="39"/>
      <c r="L53" s="39"/>
      <c r="M53" s="39"/>
      <c r="N53" s="39">
        <v>1</v>
      </c>
      <c r="O53" s="39">
        <v>1</v>
      </c>
      <c r="P53" s="39">
        <v>1</v>
      </c>
      <c r="Q53" s="48">
        <v>0.12</v>
      </c>
      <c r="R53" s="334">
        <f t="shared" si="5"/>
        <v>2</v>
      </c>
      <c r="S53" s="50"/>
      <c r="T53" s="50">
        <f t="shared" si="3"/>
        <v>2</v>
      </c>
      <c r="U53" s="39">
        <f t="shared" si="4"/>
        <v>116.666666666667</v>
      </c>
      <c r="V53" s="51" t="s">
        <v>822</v>
      </c>
    </row>
    <row r="54" customHeight="1" spans="2:22">
      <c r="B54" s="311"/>
      <c r="C54" s="306" t="s">
        <v>987</v>
      </c>
      <c r="D54" s="307" t="s">
        <v>988</v>
      </c>
      <c r="E54" s="307"/>
      <c r="F54" s="308" t="s">
        <v>846</v>
      </c>
      <c r="G54" s="309" t="s">
        <v>989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822</v>
      </c>
    </row>
    <row r="55" customHeight="1" spans="2:22">
      <c r="B55" s="299"/>
      <c r="C55" s="7" t="s">
        <v>990</v>
      </c>
      <c r="D55" s="8" t="s">
        <v>991</v>
      </c>
      <c r="E55" s="8"/>
      <c r="F55" s="9" t="s">
        <v>886</v>
      </c>
      <c r="G55" s="10" t="s">
        <v>992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822</v>
      </c>
    </row>
    <row r="56" customHeight="1" spans="2:22">
      <c r="B56" s="299"/>
      <c r="C56" s="7" t="s">
        <v>993</v>
      </c>
      <c r="D56" s="8" t="s">
        <v>994</v>
      </c>
      <c r="E56" s="8"/>
      <c r="F56" s="9" t="s">
        <v>896</v>
      </c>
      <c r="G56" s="10" t="s">
        <v>995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822</v>
      </c>
    </row>
    <row r="57" customHeight="1" spans="2:22">
      <c r="B57" s="299"/>
      <c r="C57" s="7" t="s">
        <v>996</v>
      </c>
      <c r="D57" s="8" t="s">
        <v>997</v>
      </c>
      <c r="E57" s="8"/>
      <c r="F57" s="9" t="s">
        <v>858</v>
      </c>
      <c r="G57" s="10" t="s">
        <v>998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822</v>
      </c>
    </row>
    <row r="58" customHeight="1" spans="2:22">
      <c r="B58" s="300"/>
      <c r="C58" s="301" t="s">
        <v>999</v>
      </c>
      <c r="D58" s="302" t="s">
        <v>1000</v>
      </c>
      <c r="E58" s="302"/>
      <c r="F58" s="303" t="s">
        <v>886</v>
      </c>
      <c r="G58" s="304" t="s">
        <v>1001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822</v>
      </c>
    </row>
    <row r="59" customHeight="1" spans="2:22">
      <c r="B59" s="312"/>
      <c r="C59" s="313" t="s">
        <v>1002</v>
      </c>
      <c r="D59" s="314" t="s">
        <v>1003</v>
      </c>
      <c r="E59" s="314"/>
      <c r="F59" s="315" t="s">
        <v>1004</v>
      </c>
      <c r="G59" s="316" t="s">
        <v>1005</v>
      </c>
      <c r="H59" s="317">
        <v>298</v>
      </c>
      <c r="I59" s="324"/>
      <c r="J59" s="325">
        <v>49</v>
      </c>
      <c r="K59" s="326"/>
      <c r="L59" s="326"/>
      <c r="M59" s="326"/>
      <c r="N59" s="326">
        <v>1</v>
      </c>
      <c r="O59" s="326">
        <v>4</v>
      </c>
      <c r="P59" s="326">
        <v>7</v>
      </c>
      <c r="Q59" s="339">
        <v>0.32</v>
      </c>
      <c r="R59" s="340">
        <f t="shared" si="5"/>
        <v>49</v>
      </c>
      <c r="S59" s="341"/>
      <c r="T59" s="341">
        <f t="shared" si="6"/>
        <v>49</v>
      </c>
      <c r="U59" s="326">
        <f t="shared" si="7"/>
        <v>1071.875</v>
      </c>
      <c r="V59" s="342" t="s">
        <v>822</v>
      </c>
    </row>
    <row r="60" customHeight="1" spans="2:22">
      <c r="B60" s="293"/>
      <c r="C60" s="294" t="s">
        <v>1006</v>
      </c>
      <c r="D60" s="295" t="s">
        <v>1007</v>
      </c>
      <c r="E60" s="295"/>
      <c r="F60" s="296" t="s">
        <v>1008</v>
      </c>
      <c r="G60" s="297" t="s">
        <v>1009</v>
      </c>
      <c r="H60" s="298">
        <v>318</v>
      </c>
      <c r="I60" s="318"/>
      <c r="J60" s="319">
        <v>14</v>
      </c>
      <c r="K60" s="320"/>
      <c r="L60" s="320"/>
      <c r="M60" s="320">
        <v>2</v>
      </c>
      <c r="N60" s="320">
        <v>4</v>
      </c>
      <c r="O60" s="320">
        <v>7</v>
      </c>
      <c r="P60" s="320">
        <v>9</v>
      </c>
      <c r="Q60" s="330">
        <v>1.67</v>
      </c>
      <c r="R60" s="331">
        <f t="shared" si="5"/>
        <v>14</v>
      </c>
      <c r="S60" s="332"/>
      <c r="T60" s="332">
        <f t="shared" si="6"/>
        <v>14</v>
      </c>
      <c r="U60" s="320">
        <f t="shared" si="7"/>
        <v>58.6826347305389</v>
      </c>
      <c r="V60" s="333" t="s">
        <v>822</v>
      </c>
    </row>
    <row r="61" customHeight="1" spans="2:22">
      <c r="B61" s="299"/>
      <c r="C61" s="7" t="s">
        <v>1010</v>
      </c>
      <c r="D61" s="8" t="s">
        <v>1011</v>
      </c>
      <c r="E61" s="8"/>
      <c r="F61" s="9" t="s">
        <v>943</v>
      </c>
      <c r="G61" s="10" t="s">
        <v>1012</v>
      </c>
      <c r="H61" s="11">
        <v>348</v>
      </c>
      <c r="I61" s="31"/>
      <c r="J61" s="32">
        <v>30</v>
      </c>
      <c r="K61" s="33"/>
      <c r="L61" s="33"/>
      <c r="M61" s="33">
        <v>1</v>
      </c>
      <c r="N61" s="33">
        <v>1</v>
      </c>
      <c r="O61" s="33">
        <v>3</v>
      </c>
      <c r="P61" s="33">
        <v>5</v>
      </c>
      <c r="Q61" s="43">
        <v>0.4</v>
      </c>
      <c r="R61" s="44">
        <f t="shared" si="5"/>
        <v>30</v>
      </c>
      <c r="S61" s="45"/>
      <c r="T61" s="45">
        <f t="shared" si="6"/>
        <v>30</v>
      </c>
      <c r="U61" s="33">
        <f t="shared" si="7"/>
        <v>525</v>
      </c>
      <c r="V61" s="46" t="s">
        <v>822</v>
      </c>
    </row>
    <row r="62" customHeight="1" spans="2:22">
      <c r="B62" s="299"/>
      <c r="C62" s="7" t="s">
        <v>1013</v>
      </c>
      <c r="D62" s="8" t="s">
        <v>1014</v>
      </c>
      <c r="E62" s="8"/>
      <c r="F62" s="9" t="s">
        <v>959</v>
      </c>
      <c r="G62" s="10" t="s">
        <v>1015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822</v>
      </c>
    </row>
    <row r="63" customHeight="1" spans="2:22">
      <c r="B63" s="299"/>
      <c r="C63" s="7" t="s">
        <v>1016</v>
      </c>
      <c r="D63" s="8" t="s">
        <v>1017</v>
      </c>
      <c r="E63" s="8"/>
      <c r="F63" s="9" t="s">
        <v>1018</v>
      </c>
      <c r="G63" s="10" t="s">
        <v>1019</v>
      </c>
      <c r="H63" s="11">
        <v>318</v>
      </c>
      <c r="I63" s="31"/>
      <c r="J63" s="32">
        <v>40</v>
      </c>
      <c r="K63" s="33"/>
      <c r="L63" s="33"/>
      <c r="M63" s="33"/>
      <c r="N63" s="33"/>
      <c r="O63" s="33">
        <v>1</v>
      </c>
      <c r="P63" s="33">
        <v>1</v>
      </c>
      <c r="Q63" s="43">
        <v>0.05</v>
      </c>
      <c r="R63" s="44">
        <f t="shared" si="5"/>
        <v>40</v>
      </c>
      <c r="S63" s="45"/>
      <c r="T63" s="45">
        <f t="shared" si="6"/>
        <v>40</v>
      </c>
      <c r="U63" s="33">
        <f t="shared" si="7"/>
        <v>5600</v>
      </c>
      <c r="V63" s="46" t="s">
        <v>822</v>
      </c>
    </row>
    <row r="64" customHeight="1" spans="2:22">
      <c r="B64" s="299"/>
      <c r="C64" s="7" t="s">
        <v>1020</v>
      </c>
      <c r="D64" s="8" t="s">
        <v>1021</v>
      </c>
      <c r="E64" s="8"/>
      <c r="F64" s="9" t="s">
        <v>1022</v>
      </c>
      <c r="G64" s="10" t="s">
        <v>1023</v>
      </c>
      <c r="H64" s="11">
        <v>318</v>
      </c>
      <c r="I64" s="31"/>
      <c r="J64" s="32">
        <v>45</v>
      </c>
      <c r="K64" s="33"/>
      <c r="L64" s="33"/>
      <c r="M64" s="33">
        <v>1</v>
      </c>
      <c r="N64" s="33">
        <v>1</v>
      </c>
      <c r="O64" s="33">
        <v>2</v>
      </c>
      <c r="P64" s="33">
        <v>4</v>
      </c>
      <c r="Q64" s="43">
        <v>0.35</v>
      </c>
      <c r="R64" s="44">
        <f t="shared" si="5"/>
        <v>45</v>
      </c>
      <c r="S64" s="45"/>
      <c r="T64" s="45">
        <f t="shared" si="6"/>
        <v>45</v>
      </c>
      <c r="U64" s="33">
        <f t="shared" si="7"/>
        <v>900</v>
      </c>
      <c r="V64" s="46" t="s">
        <v>822</v>
      </c>
    </row>
    <row r="65" customHeight="1" spans="2:22">
      <c r="B65" s="300"/>
      <c r="C65" s="301" t="s">
        <v>1024</v>
      </c>
      <c r="D65" s="302" t="s">
        <v>1025</v>
      </c>
      <c r="E65" s="302"/>
      <c r="F65" s="303" t="s">
        <v>1026</v>
      </c>
      <c r="G65" s="304" t="s">
        <v>1027</v>
      </c>
      <c r="H65" s="26">
        <v>298</v>
      </c>
      <c r="I65" s="37"/>
      <c r="J65" s="38">
        <v>34</v>
      </c>
      <c r="K65" s="39"/>
      <c r="L65" s="39"/>
      <c r="M65" s="39">
        <v>1</v>
      </c>
      <c r="N65" s="39">
        <v>8</v>
      </c>
      <c r="O65" s="39">
        <v>11</v>
      </c>
      <c r="P65" s="39">
        <v>14</v>
      </c>
      <c r="Q65" s="48">
        <v>1.31</v>
      </c>
      <c r="R65" s="334">
        <f t="shared" si="5"/>
        <v>34</v>
      </c>
      <c r="S65" s="50"/>
      <c r="T65" s="50">
        <f t="shared" si="6"/>
        <v>34</v>
      </c>
      <c r="U65" s="39">
        <f t="shared" si="7"/>
        <v>181.679389312977</v>
      </c>
      <c r="V65" s="51" t="s">
        <v>822</v>
      </c>
    </row>
    <row r="66" customHeight="1" spans="2:22">
      <c r="B66" s="293"/>
      <c r="C66" s="294" t="s">
        <v>1028</v>
      </c>
      <c r="D66" s="295" t="s">
        <v>1029</v>
      </c>
      <c r="E66" s="295"/>
      <c r="F66" s="296" t="s">
        <v>1030</v>
      </c>
      <c r="G66" s="297" t="s">
        <v>1031</v>
      </c>
      <c r="H66" s="298">
        <v>298</v>
      </c>
      <c r="I66" s="318"/>
      <c r="J66" s="319">
        <v>8</v>
      </c>
      <c r="K66" s="320"/>
      <c r="L66" s="320"/>
      <c r="M66" s="320">
        <v>2</v>
      </c>
      <c r="N66" s="320">
        <v>8</v>
      </c>
      <c r="O66" s="320">
        <v>17</v>
      </c>
      <c r="P66" s="320">
        <v>27</v>
      </c>
      <c r="Q66" s="330">
        <v>2.23</v>
      </c>
      <c r="R66" s="331">
        <f t="shared" si="5"/>
        <v>8</v>
      </c>
      <c r="S66" s="332"/>
      <c r="T66" s="332">
        <f t="shared" si="6"/>
        <v>8</v>
      </c>
      <c r="U66" s="320">
        <f t="shared" si="7"/>
        <v>25.1121076233184</v>
      </c>
      <c r="V66" s="333" t="s">
        <v>822</v>
      </c>
    </row>
    <row r="67" customHeight="1" spans="2:22">
      <c r="B67" s="299"/>
      <c r="C67" s="7" t="s">
        <v>1032</v>
      </c>
      <c r="D67" s="8" t="s">
        <v>1033</v>
      </c>
      <c r="E67" s="8"/>
      <c r="F67" s="9" t="s">
        <v>1034</v>
      </c>
      <c r="G67" s="10" t="s">
        <v>1035</v>
      </c>
      <c r="H67" s="11">
        <v>298</v>
      </c>
      <c r="I67" s="31"/>
      <c r="J67" s="32">
        <v>98</v>
      </c>
      <c r="K67" s="33"/>
      <c r="L67" s="33"/>
      <c r="M67" s="33">
        <v>1</v>
      </c>
      <c r="N67" s="33">
        <v>1</v>
      </c>
      <c r="O67" s="33">
        <v>3</v>
      </c>
      <c r="P67" s="33">
        <v>4</v>
      </c>
      <c r="Q67" s="43">
        <v>0.39</v>
      </c>
      <c r="R67" s="44">
        <f t="shared" si="5"/>
        <v>98</v>
      </c>
      <c r="S67" s="45"/>
      <c r="T67" s="45">
        <f t="shared" si="6"/>
        <v>98</v>
      </c>
      <c r="U67" s="33">
        <f t="shared" si="7"/>
        <v>1758.97435897436</v>
      </c>
      <c r="V67" s="46" t="s">
        <v>822</v>
      </c>
    </row>
    <row r="68" customHeight="1" spans="2:22">
      <c r="B68" s="299"/>
      <c r="C68" s="7" t="s">
        <v>1036</v>
      </c>
      <c r="D68" s="8" t="s">
        <v>1037</v>
      </c>
      <c r="E68" s="8"/>
      <c r="F68" s="9" t="s">
        <v>1038</v>
      </c>
      <c r="G68" s="10" t="s">
        <v>1039</v>
      </c>
      <c r="H68" s="11">
        <v>298</v>
      </c>
      <c r="I68" s="31"/>
      <c r="J68" s="32">
        <v>43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43</v>
      </c>
      <c r="S68" s="45"/>
      <c r="T68" s="45">
        <f t="shared" si="6"/>
        <v>43</v>
      </c>
      <c r="U68" s="33">
        <f t="shared" si="7"/>
        <v>1584.21052631579</v>
      </c>
      <c r="V68" s="46" t="s">
        <v>822</v>
      </c>
    </row>
    <row r="69" customHeight="1" spans="2:22">
      <c r="B69" s="299"/>
      <c r="C69" s="7" t="s">
        <v>1040</v>
      </c>
      <c r="D69" s="8" t="s">
        <v>1041</v>
      </c>
      <c r="E69" s="8"/>
      <c r="F69" s="9" t="s">
        <v>1042</v>
      </c>
      <c r="G69" s="10" t="s">
        <v>1043</v>
      </c>
      <c r="H69" s="11">
        <v>298</v>
      </c>
      <c r="I69" s="31"/>
      <c r="J69" s="32">
        <v>128</v>
      </c>
      <c r="K69" s="33"/>
      <c r="L69" s="33"/>
      <c r="M69" s="33">
        <v>3</v>
      </c>
      <c r="N69" s="33">
        <v>8</v>
      </c>
      <c r="O69" s="33">
        <v>16</v>
      </c>
      <c r="P69" s="33">
        <v>20</v>
      </c>
      <c r="Q69" s="43">
        <v>1.88</v>
      </c>
      <c r="R69" s="44">
        <f t="shared" si="8"/>
        <v>128</v>
      </c>
      <c r="S69" s="45"/>
      <c r="T69" s="45">
        <f t="shared" si="6"/>
        <v>128</v>
      </c>
      <c r="U69" s="33">
        <f t="shared" si="7"/>
        <v>476.595744680851</v>
      </c>
      <c r="V69" s="46" t="s">
        <v>822</v>
      </c>
    </row>
    <row r="70" customHeight="1" spans="2:22">
      <c r="B70" s="299"/>
      <c r="C70" s="7" t="s">
        <v>1044</v>
      </c>
      <c r="D70" s="8" t="s">
        <v>1045</v>
      </c>
      <c r="E70" s="8"/>
      <c r="F70" s="9" t="s">
        <v>1046</v>
      </c>
      <c r="G70" s="10" t="s">
        <v>1047</v>
      </c>
      <c r="H70" s="11">
        <v>298</v>
      </c>
      <c r="I70" s="31"/>
      <c r="J70" s="32">
        <v>81</v>
      </c>
      <c r="K70" s="33"/>
      <c r="L70" s="33"/>
      <c r="M70" s="33">
        <v>3</v>
      </c>
      <c r="N70" s="33">
        <v>4</v>
      </c>
      <c r="O70" s="33">
        <v>6</v>
      </c>
      <c r="P70" s="33">
        <v>7</v>
      </c>
      <c r="Q70" s="43">
        <v>1.05</v>
      </c>
      <c r="R70" s="44">
        <f t="shared" si="8"/>
        <v>81</v>
      </c>
      <c r="S70" s="45"/>
      <c r="T70" s="45">
        <f t="shared" si="6"/>
        <v>81</v>
      </c>
      <c r="U70" s="33">
        <f t="shared" si="7"/>
        <v>540</v>
      </c>
      <c r="V70" s="46" t="s">
        <v>822</v>
      </c>
    </row>
    <row r="71" customHeight="1" spans="2:22">
      <c r="B71" s="300"/>
      <c r="C71" s="301" t="s">
        <v>1048</v>
      </c>
      <c r="D71" s="302" t="s">
        <v>1049</v>
      </c>
      <c r="E71" s="302"/>
      <c r="F71" s="303" t="s">
        <v>1050</v>
      </c>
      <c r="G71" s="304" t="s">
        <v>1051</v>
      </c>
      <c r="H71" s="26">
        <v>298</v>
      </c>
      <c r="I71" s="37"/>
      <c r="J71" s="38">
        <v>12</v>
      </c>
      <c r="K71" s="39"/>
      <c r="L71" s="39"/>
      <c r="M71" s="39">
        <v>2</v>
      </c>
      <c r="N71" s="39">
        <v>7</v>
      </c>
      <c r="O71" s="39">
        <v>15</v>
      </c>
      <c r="P71" s="39">
        <v>21</v>
      </c>
      <c r="Q71" s="48">
        <v>1.64</v>
      </c>
      <c r="R71" s="334">
        <f t="shared" si="8"/>
        <v>12</v>
      </c>
      <c r="S71" s="50"/>
      <c r="T71" s="50">
        <f t="shared" si="6"/>
        <v>12</v>
      </c>
      <c r="U71" s="39">
        <f t="shared" si="7"/>
        <v>51.219512195122</v>
      </c>
      <c r="V71" s="51" t="s">
        <v>822</v>
      </c>
    </row>
    <row r="72" customHeight="1" spans="2:22">
      <c r="B72" s="293"/>
      <c r="C72" s="294" t="s">
        <v>1052</v>
      </c>
      <c r="D72" s="295" t="s">
        <v>1053</v>
      </c>
      <c r="E72" s="295" t="s">
        <v>323</v>
      </c>
      <c r="F72" s="296" t="s">
        <v>854</v>
      </c>
      <c r="G72" s="297" t="s">
        <v>1054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>
        <v>1</v>
      </c>
      <c r="P72" s="320">
        <v>2</v>
      </c>
      <c r="Q72" s="330">
        <v>0.07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400</v>
      </c>
      <c r="V72" s="333" t="s">
        <v>822</v>
      </c>
    </row>
    <row r="73" customHeight="1" spans="2:22">
      <c r="B73" s="299"/>
      <c r="C73" s="7" t="s">
        <v>1055</v>
      </c>
      <c r="D73" s="8" t="s">
        <v>1056</v>
      </c>
      <c r="E73" s="8" t="s">
        <v>145</v>
      </c>
      <c r="F73" s="9" t="s">
        <v>854</v>
      </c>
      <c r="G73" s="10" t="s">
        <v>1057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822</v>
      </c>
    </row>
    <row r="74" customHeight="1" spans="2:22">
      <c r="B74" s="299"/>
      <c r="C74" s="7" t="s">
        <v>1058</v>
      </c>
      <c r="D74" s="8" t="s">
        <v>1059</v>
      </c>
      <c r="E74" s="8" t="s">
        <v>323</v>
      </c>
      <c r="F74" s="9" t="s">
        <v>896</v>
      </c>
      <c r="G74" s="10" t="s">
        <v>1060</v>
      </c>
      <c r="H74" s="11">
        <v>780</v>
      </c>
      <c r="I74" s="31"/>
      <c r="J74" s="32">
        <v>6</v>
      </c>
      <c r="K74" s="33"/>
      <c r="L74" s="33"/>
      <c r="M74" s="33"/>
      <c r="N74" s="33"/>
      <c r="O74" s="33">
        <v>1</v>
      </c>
      <c r="P74" s="33">
        <v>1</v>
      </c>
      <c r="Q74" s="43">
        <v>0.05</v>
      </c>
      <c r="R74" s="44">
        <f t="shared" si="8"/>
        <v>6</v>
      </c>
      <c r="S74" s="45"/>
      <c r="T74" s="45">
        <f t="shared" si="6"/>
        <v>6</v>
      </c>
      <c r="U74" s="33">
        <f t="shared" si="7"/>
        <v>840</v>
      </c>
      <c r="V74" s="46" t="s">
        <v>822</v>
      </c>
    </row>
    <row r="75" customHeight="1" spans="2:22">
      <c r="B75" s="299"/>
      <c r="C75" s="7" t="s">
        <v>1061</v>
      </c>
      <c r="D75" s="8" t="s">
        <v>1062</v>
      </c>
      <c r="E75" s="8" t="s">
        <v>145</v>
      </c>
      <c r="F75" s="9" t="s">
        <v>896</v>
      </c>
      <c r="G75" s="10" t="s">
        <v>1063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822</v>
      </c>
    </row>
    <row r="76" customHeight="1" spans="2:22">
      <c r="B76" s="299"/>
      <c r="C76" s="7" t="s">
        <v>1064</v>
      </c>
      <c r="D76" s="8" t="s">
        <v>1065</v>
      </c>
      <c r="E76" s="8" t="s">
        <v>323</v>
      </c>
      <c r="F76" s="9" t="s">
        <v>858</v>
      </c>
      <c r="G76" s="10" t="s">
        <v>1066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822</v>
      </c>
    </row>
    <row r="77" customHeight="1" spans="2:22">
      <c r="B77" s="299"/>
      <c r="C77" s="7" t="s">
        <v>1067</v>
      </c>
      <c r="D77" s="8" t="s">
        <v>1068</v>
      </c>
      <c r="E77" s="8" t="s">
        <v>145</v>
      </c>
      <c r="F77" s="9" t="s">
        <v>858</v>
      </c>
      <c r="G77" s="10" t="s">
        <v>1069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822</v>
      </c>
    </row>
    <row r="78" customHeight="1" spans="2:22">
      <c r="B78" s="299"/>
      <c r="C78" s="7" t="s">
        <v>1070</v>
      </c>
      <c r="D78" s="8" t="s">
        <v>1071</v>
      </c>
      <c r="E78" s="8" t="s">
        <v>323</v>
      </c>
      <c r="F78" s="9" t="s">
        <v>886</v>
      </c>
      <c r="G78" s="10" t="s">
        <v>1072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822</v>
      </c>
    </row>
    <row r="79" customHeight="1" spans="2:22">
      <c r="B79" s="300"/>
      <c r="C79" s="301" t="s">
        <v>1073</v>
      </c>
      <c r="D79" s="302" t="s">
        <v>1074</v>
      </c>
      <c r="E79" s="302" t="s">
        <v>145</v>
      </c>
      <c r="F79" s="303" t="s">
        <v>886</v>
      </c>
      <c r="G79" s="304" t="s">
        <v>1075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822</v>
      </c>
    </row>
    <row r="80" customHeight="1" spans="2:22">
      <c r="B80" s="293"/>
      <c r="C80" s="294" t="s">
        <v>1076</v>
      </c>
      <c r="D80" s="295" t="s">
        <v>1077</v>
      </c>
      <c r="E80" s="295" t="s">
        <v>24</v>
      </c>
      <c r="F80" s="296"/>
      <c r="G80" s="297" t="s">
        <v>1078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822</v>
      </c>
    </row>
    <row r="81" customHeight="1" spans="2:22">
      <c r="B81" s="299"/>
      <c r="C81" s="7" t="s">
        <v>1079</v>
      </c>
      <c r="D81" s="8" t="s">
        <v>1080</v>
      </c>
      <c r="E81" s="8" t="s">
        <v>145</v>
      </c>
      <c r="F81" s="9"/>
      <c r="G81" s="10" t="s">
        <v>1081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>
        <v>1</v>
      </c>
      <c r="O81" s="33">
        <v>2</v>
      </c>
      <c r="P81" s="33">
        <v>2</v>
      </c>
      <c r="Q81" s="43">
        <v>0.17</v>
      </c>
      <c r="R81" s="44">
        <f t="shared" si="8"/>
        <v>30</v>
      </c>
      <c r="S81" s="45"/>
      <c r="T81" s="45">
        <f t="shared" si="6"/>
        <v>30</v>
      </c>
      <c r="U81" s="33">
        <f t="shared" si="7"/>
        <v>1235.29411764706</v>
      </c>
      <c r="V81" s="46" t="s">
        <v>822</v>
      </c>
    </row>
    <row r="82" customHeight="1" spans="2:22">
      <c r="B82" s="299"/>
      <c r="C82" s="7" t="s">
        <v>1082</v>
      </c>
      <c r="D82" s="8" t="s">
        <v>1083</v>
      </c>
      <c r="E82" s="8" t="s">
        <v>31</v>
      </c>
      <c r="F82" s="9"/>
      <c r="G82" s="10" t="s">
        <v>1084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822</v>
      </c>
    </row>
    <row r="83" customHeight="1" spans="2:22">
      <c r="B83" s="299"/>
      <c r="C83" s="7" t="s">
        <v>1085</v>
      </c>
      <c r="D83" s="8" t="s">
        <v>1086</v>
      </c>
      <c r="E83" s="8" t="s">
        <v>24</v>
      </c>
      <c r="F83" s="9"/>
      <c r="G83" s="10" t="s">
        <v>1087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822</v>
      </c>
    </row>
    <row r="84" customHeight="1" spans="2:22">
      <c r="B84" s="299"/>
      <c r="C84" s="7" t="s">
        <v>1088</v>
      </c>
      <c r="D84" s="8" t="s">
        <v>1089</v>
      </c>
      <c r="E84" s="8" t="s">
        <v>31</v>
      </c>
      <c r="F84" s="9"/>
      <c r="G84" s="10" t="s">
        <v>1090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822</v>
      </c>
    </row>
    <row r="85" customHeight="1" spans="2:22">
      <c r="B85" s="299"/>
      <c r="C85" s="7" t="s">
        <v>1091</v>
      </c>
      <c r="D85" s="8" t="s">
        <v>1092</v>
      </c>
      <c r="E85" s="8" t="s">
        <v>984</v>
      </c>
      <c r="F85" s="9"/>
      <c r="G85" s="10" t="s">
        <v>1093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822</v>
      </c>
    </row>
    <row r="86" customHeight="1" spans="2:22">
      <c r="B86" s="299"/>
      <c r="C86" s="7" t="s">
        <v>1094</v>
      </c>
      <c r="D86" s="8" t="s">
        <v>1095</v>
      </c>
      <c r="E86" s="8" t="s">
        <v>832</v>
      </c>
      <c r="F86" s="9"/>
      <c r="G86" s="10" t="s">
        <v>1096</v>
      </c>
      <c r="H86" s="11">
        <v>799</v>
      </c>
      <c r="I86" s="31"/>
      <c r="J86" s="32">
        <v>5</v>
      </c>
      <c r="K86" s="33"/>
      <c r="L86" s="33"/>
      <c r="M86" s="33">
        <v>1</v>
      </c>
      <c r="N86" s="33">
        <v>1</v>
      </c>
      <c r="O86" s="33">
        <v>1</v>
      </c>
      <c r="P86" s="33">
        <v>1</v>
      </c>
      <c r="Q86" s="43">
        <v>0.62</v>
      </c>
      <c r="R86" s="44">
        <f t="shared" si="8"/>
        <v>5</v>
      </c>
      <c r="S86" s="45"/>
      <c r="T86" s="45">
        <f t="shared" si="6"/>
        <v>5</v>
      </c>
      <c r="U86" s="33">
        <f t="shared" si="7"/>
        <v>56.4516129032258</v>
      </c>
      <c r="V86" s="46" t="s">
        <v>822</v>
      </c>
    </row>
    <row r="87" customHeight="1" spans="2:22">
      <c r="B87" s="299"/>
      <c r="C87" s="7" t="s">
        <v>1097</v>
      </c>
      <c r="D87" s="8" t="s">
        <v>1098</v>
      </c>
      <c r="E87" s="8" t="s">
        <v>153</v>
      </c>
      <c r="F87" s="9"/>
      <c r="G87" s="10" t="s">
        <v>1099</v>
      </c>
      <c r="H87" s="11">
        <v>799</v>
      </c>
      <c r="I87" s="31"/>
      <c r="J87" s="32">
        <v>15</v>
      </c>
      <c r="K87" s="33"/>
      <c r="L87" s="33"/>
      <c r="M87" s="33"/>
      <c r="N87" s="33"/>
      <c r="O87" s="33"/>
      <c r="P87" s="33"/>
      <c r="Q87" s="43"/>
      <c r="R87" s="44">
        <f t="shared" si="8"/>
        <v>15</v>
      </c>
      <c r="S87" s="45"/>
      <c r="T87" s="45">
        <f t="shared" si="6"/>
        <v>15</v>
      </c>
      <c r="U87" s="33" t="str">
        <f t="shared" si="7"/>
        <v>-</v>
      </c>
      <c r="V87" s="46" t="s">
        <v>822</v>
      </c>
    </row>
    <row r="88" customHeight="1" spans="2:22">
      <c r="B88" s="299"/>
      <c r="C88" s="7" t="s">
        <v>1100</v>
      </c>
      <c r="D88" s="8" t="s">
        <v>1101</v>
      </c>
      <c r="E88" s="8" t="s">
        <v>24</v>
      </c>
      <c r="F88" s="9"/>
      <c r="G88" s="10" t="s">
        <v>1102</v>
      </c>
      <c r="H88" s="11">
        <v>750</v>
      </c>
      <c r="I88" s="31"/>
      <c r="J88" s="32">
        <v>13</v>
      </c>
      <c r="K88" s="33"/>
      <c r="L88" s="33"/>
      <c r="M88" s="33"/>
      <c r="N88" s="33"/>
      <c r="O88" s="33"/>
      <c r="P88" s="33"/>
      <c r="Q88" s="43"/>
      <c r="R88" s="44">
        <f t="shared" si="8"/>
        <v>13</v>
      </c>
      <c r="S88" s="45"/>
      <c r="T88" s="45">
        <f t="shared" si="6"/>
        <v>13</v>
      </c>
      <c r="U88" s="33" t="str">
        <f t="shared" si="7"/>
        <v>-</v>
      </c>
      <c r="V88" s="46" t="s">
        <v>822</v>
      </c>
    </row>
    <row r="89" customHeight="1" spans="2:22">
      <c r="B89" s="299"/>
      <c r="C89" s="7" t="s">
        <v>1103</v>
      </c>
      <c r="D89" s="8" t="s">
        <v>1104</v>
      </c>
      <c r="E89" s="8" t="s">
        <v>145</v>
      </c>
      <c r="F89" s="9"/>
      <c r="G89" s="10" t="s">
        <v>1105</v>
      </c>
      <c r="H89" s="11">
        <v>799</v>
      </c>
      <c r="I89" s="31"/>
      <c r="J89" s="32">
        <v>12</v>
      </c>
      <c r="K89" s="33"/>
      <c r="L89" s="33"/>
      <c r="M89" s="33"/>
      <c r="N89" s="33">
        <v>1</v>
      </c>
      <c r="O89" s="33">
        <v>1</v>
      </c>
      <c r="P89" s="33">
        <v>2</v>
      </c>
      <c r="Q89" s="43">
        <v>0.14</v>
      </c>
      <c r="R89" s="44">
        <f t="shared" si="8"/>
        <v>12</v>
      </c>
      <c r="S89" s="45"/>
      <c r="T89" s="45">
        <f t="shared" si="6"/>
        <v>12</v>
      </c>
      <c r="U89" s="33">
        <f t="shared" si="7"/>
        <v>600</v>
      </c>
      <c r="V89" s="46" t="s">
        <v>822</v>
      </c>
    </row>
    <row r="90" customHeight="1" spans="2:22">
      <c r="B90" s="299"/>
      <c r="C90" s="7" t="s">
        <v>1106</v>
      </c>
      <c r="D90" s="8" t="s">
        <v>1107</v>
      </c>
      <c r="E90" s="8" t="s">
        <v>31</v>
      </c>
      <c r="F90" s="9"/>
      <c r="G90" s="10" t="s">
        <v>1108</v>
      </c>
      <c r="H90" s="11">
        <v>750</v>
      </c>
      <c r="I90" s="31"/>
      <c r="J90" s="32">
        <v>12</v>
      </c>
      <c r="K90" s="33"/>
      <c r="L90" s="33"/>
      <c r="M90" s="33"/>
      <c r="N90" s="33"/>
      <c r="O90" s="33"/>
      <c r="P90" s="33"/>
      <c r="Q90" s="43"/>
      <c r="R90" s="44">
        <f t="shared" si="8"/>
        <v>12</v>
      </c>
      <c r="S90" s="45"/>
      <c r="T90" s="45">
        <f t="shared" si="6"/>
        <v>12</v>
      </c>
      <c r="U90" s="33" t="str">
        <f t="shared" si="7"/>
        <v>-</v>
      </c>
      <c r="V90" s="46" t="s">
        <v>822</v>
      </c>
    </row>
    <row r="91" customHeight="1" spans="2:22">
      <c r="B91" s="299"/>
      <c r="C91" s="7" t="s">
        <v>1109</v>
      </c>
      <c r="D91" s="8" t="s">
        <v>1110</v>
      </c>
      <c r="E91" s="8" t="s">
        <v>153</v>
      </c>
      <c r="F91" s="9"/>
      <c r="G91" s="10" t="s">
        <v>1111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822</v>
      </c>
    </row>
    <row r="92" customHeight="1" spans="2:22">
      <c r="B92" s="299"/>
      <c r="C92" s="7" t="s">
        <v>1112</v>
      </c>
      <c r="D92" s="8" t="s">
        <v>1113</v>
      </c>
      <c r="E92" s="8" t="s">
        <v>130</v>
      </c>
      <c r="F92" s="9"/>
      <c r="G92" s="10" t="s">
        <v>1114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822</v>
      </c>
    </row>
    <row r="93" customHeight="1" spans="2:22">
      <c r="B93" s="299"/>
      <c r="C93" s="7" t="s">
        <v>1115</v>
      </c>
      <c r="D93" s="8" t="s">
        <v>1116</v>
      </c>
      <c r="E93" s="8" t="s">
        <v>24</v>
      </c>
      <c r="F93" s="9"/>
      <c r="G93" s="10" t="s">
        <v>1117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822</v>
      </c>
    </row>
    <row r="94" customHeight="1" spans="2:22">
      <c r="B94" s="299"/>
      <c r="C94" s="7" t="s">
        <v>1118</v>
      </c>
      <c r="D94" s="8" t="s">
        <v>1119</v>
      </c>
      <c r="E94" s="8" t="s">
        <v>145</v>
      </c>
      <c r="F94" s="9"/>
      <c r="G94" s="10" t="s">
        <v>1120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822</v>
      </c>
    </row>
    <row r="95" customHeight="1" spans="2:22">
      <c r="B95" s="299"/>
      <c r="C95" s="7" t="s">
        <v>1121</v>
      </c>
      <c r="D95" s="8" t="s">
        <v>1122</v>
      </c>
      <c r="E95" s="8" t="s">
        <v>31</v>
      </c>
      <c r="F95" s="9"/>
      <c r="G95" s="10" t="s">
        <v>1123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822</v>
      </c>
    </row>
    <row r="96" customHeight="1" spans="2:22">
      <c r="B96" s="300"/>
      <c r="C96" s="301" t="s">
        <v>1124</v>
      </c>
      <c r="D96" s="302" t="s">
        <v>1125</v>
      </c>
      <c r="E96" s="302" t="s">
        <v>984</v>
      </c>
      <c r="F96" s="303"/>
      <c r="G96" s="304" t="s">
        <v>1126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822</v>
      </c>
    </row>
    <row r="97" customHeight="1" spans="2:22">
      <c r="B97" s="293"/>
      <c r="C97" s="294" t="s">
        <v>1127</v>
      </c>
      <c r="D97" s="295" t="s">
        <v>1128</v>
      </c>
      <c r="E97" s="295" t="s">
        <v>24</v>
      </c>
      <c r="F97" s="296" t="s">
        <v>896</v>
      </c>
      <c r="G97" s="297" t="s">
        <v>1129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822</v>
      </c>
    </row>
    <row r="98" customHeight="1" spans="2:22">
      <c r="B98" s="299"/>
      <c r="C98" s="7" t="s">
        <v>1130</v>
      </c>
      <c r="D98" s="8" t="s">
        <v>1131</v>
      </c>
      <c r="E98" s="8" t="s">
        <v>31</v>
      </c>
      <c r="F98" s="9" t="s">
        <v>896</v>
      </c>
      <c r="G98" s="10" t="s">
        <v>1132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822</v>
      </c>
    </row>
    <row r="99" customHeight="1" spans="2:22">
      <c r="B99" s="299"/>
      <c r="C99" s="7" t="s">
        <v>1133</v>
      </c>
      <c r="D99" s="8" t="s">
        <v>1134</v>
      </c>
      <c r="E99" s="8" t="s">
        <v>984</v>
      </c>
      <c r="F99" s="9" t="s">
        <v>896</v>
      </c>
      <c r="G99" s="10" t="s">
        <v>1135</v>
      </c>
      <c r="H99" s="11">
        <v>780</v>
      </c>
      <c r="I99" s="31"/>
      <c r="J99" s="32">
        <v>2</v>
      </c>
      <c r="K99" s="33"/>
      <c r="L99" s="33"/>
      <c r="M99" s="33"/>
      <c r="N99" s="33">
        <v>1</v>
      </c>
      <c r="O99" s="33">
        <v>1</v>
      </c>
      <c r="P99" s="33">
        <v>1</v>
      </c>
      <c r="Q99" s="43">
        <v>0.12</v>
      </c>
      <c r="R99" s="44">
        <f t="shared" si="8"/>
        <v>2</v>
      </c>
      <c r="S99" s="45"/>
      <c r="T99" s="45">
        <f t="shared" si="6"/>
        <v>2</v>
      </c>
      <c r="U99" s="33">
        <f t="shared" si="7"/>
        <v>116.666666666667</v>
      </c>
      <c r="V99" s="46" t="s">
        <v>822</v>
      </c>
    </row>
    <row r="100" customHeight="1" spans="2:22">
      <c r="B100" s="299"/>
      <c r="C100" s="7" t="s">
        <v>1136</v>
      </c>
      <c r="D100" s="8" t="s">
        <v>1137</v>
      </c>
      <c r="E100" s="8" t="s">
        <v>24</v>
      </c>
      <c r="F100" s="9" t="s">
        <v>858</v>
      </c>
      <c r="G100" s="10" t="s">
        <v>1138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822</v>
      </c>
    </row>
    <row r="101" customHeight="1" spans="2:22">
      <c r="B101" s="300"/>
      <c r="C101" s="301" t="s">
        <v>1139</v>
      </c>
      <c r="D101" s="302" t="s">
        <v>1140</v>
      </c>
      <c r="E101" s="302" t="s">
        <v>984</v>
      </c>
      <c r="F101" s="303" t="s">
        <v>858</v>
      </c>
      <c r="G101" s="304" t="s">
        <v>1141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822</v>
      </c>
    </row>
    <row r="102" customHeight="1" spans="2:22">
      <c r="B102" s="312"/>
      <c r="C102" s="313" t="s">
        <v>1142</v>
      </c>
      <c r="D102" s="314" t="s">
        <v>1143</v>
      </c>
      <c r="E102" s="314" t="s">
        <v>137</v>
      </c>
      <c r="F102" s="315"/>
      <c r="G102" s="316" t="s">
        <v>1144</v>
      </c>
      <c r="H102" s="317">
        <v>1080</v>
      </c>
      <c r="I102" s="324">
        <v>46</v>
      </c>
      <c r="J102" s="325"/>
      <c r="K102" s="326">
        <v>167</v>
      </c>
      <c r="L102" s="326"/>
      <c r="M102" s="326">
        <v>3</v>
      </c>
      <c r="N102" s="326">
        <v>12</v>
      </c>
      <c r="O102" s="326">
        <v>23</v>
      </c>
      <c r="P102" s="326">
        <v>60</v>
      </c>
      <c r="Q102" s="339">
        <v>3.03</v>
      </c>
      <c r="R102" s="340">
        <f>IF($A$1="补货",IF(V102="FBA",I102,J102)+K102+L102,IF(V102="FBA",I102,J102))</f>
        <v>213</v>
      </c>
      <c r="S102" s="341"/>
      <c r="T102" s="341">
        <f t="shared" si="6"/>
        <v>213</v>
      </c>
      <c r="U102" s="326">
        <f t="shared" si="7"/>
        <v>492.079207920792</v>
      </c>
      <c r="V102" s="342" t="s">
        <v>1145</v>
      </c>
    </row>
    <row r="103" customHeight="1" spans="2:22">
      <c r="B103" s="343"/>
      <c r="C103" s="344" t="s">
        <v>1146</v>
      </c>
      <c r="D103" s="295" t="s">
        <v>1147</v>
      </c>
      <c r="E103" s="295" t="s">
        <v>1148</v>
      </c>
      <c r="F103" s="345"/>
      <c r="G103" s="297" t="s">
        <v>1149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822</v>
      </c>
    </row>
    <row r="104" customHeight="1" spans="2:22">
      <c r="B104" s="299"/>
      <c r="C104" s="7" t="s">
        <v>1150</v>
      </c>
      <c r="D104" s="8" t="s">
        <v>1151</v>
      </c>
      <c r="E104" s="8" t="s">
        <v>1152</v>
      </c>
      <c r="F104" s="9"/>
      <c r="G104" s="10" t="s">
        <v>1153</v>
      </c>
      <c r="H104" s="11">
        <v>598</v>
      </c>
      <c r="I104" s="31"/>
      <c r="J104" s="32">
        <v>8</v>
      </c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 t="str">
        <f t="shared" si="7"/>
        <v>-</v>
      </c>
      <c r="V104" s="46" t="s">
        <v>822</v>
      </c>
    </row>
    <row r="105" customHeight="1" spans="2:22">
      <c r="B105" s="299"/>
      <c r="C105" s="7" t="s">
        <v>1154</v>
      </c>
      <c r="D105" s="8" t="s">
        <v>1155</v>
      </c>
      <c r="E105" s="8" t="s">
        <v>1156</v>
      </c>
      <c r="F105" s="9"/>
      <c r="G105" s="10" t="s">
        <v>1157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822</v>
      </c>
    </row>
    <row r="106" customHeight="1" spans="2:22">
      <c r="B106" s="299"/>
      <c r="C106" s="7" t="s">
        <v>1158</v>
      </c>
      <c r="D106" s="8" t="s">
        <v>1159</v>
      </c>
      <c r="E106" s="8" t="s">
        <v>24</v>
      </c>
      <c r="F106" s="9"/>
      <c r="G106" s="10" t="s">
        <v>1160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822</v>
      </c>
    </row>
    <row r="107" customHeight="1" spans="2:22">
      <c r="B107" s="299"/>
      <c r="C107" s="7" t="s">
        <v>1161</v>
      </c>
      <c r="D107" s="8" t="s">
        <v>1162</v>
      </c>
      <c r="E107" s="8" t="s">
        <v>1163</v>
      </c>
      <c r="F107" s="9"/>
      <c r="G107" s="10" t="s">
        <v>1164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822</v>
      </c>
    </row>
    <row r="108" customHeight="1" spans="2:22">
      <c r="B108" s="299"/>
      <c r="C108" s="7" t="s">
        <v>1165</v>
      </c>
      <c r="D108" s="8" t="s">
        <v>1166</v>
      </c>
      <c r="E108" s="8" t="s">
        <v>1167</v>
      </c>
      <c r="F108" s="9"/>
      <c r="G108" s="10" t="s">
        <v>1168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822</v>
      </c>
    </row>
    <row r="109" customHeight="1" spans="2:22">
      <c r="B109" s="300"/>
      <c r="C109" s="301" t="s">
        <v>1169</v>
      </c>
      <c r="D109" s="302" t="s">
        <v>1170</v>
      </c>
      <c r="E109" s="302" t="s">
        <v>1171</v>
      </c>
      <c r="F109" s="303"/>
      <c r="G109" s="304" t="s">
        <v>1172</v>
      </c>
      <c r="H109" s="26">
        <v>598</v>
      </c>
      <c r="I109" s="37"/>
      <c r="J109" s="38">
        <v>11</v>
      </c>
      <c r="K109" s="39"/>
      <c r="L109" s="39"/>
      <c r="M109" s="39">
        <v>1</v>
      </c>
      <c r="N109" s="39">
        <v>2</v>
      </c>
      <c r="O109" s="39">
        <v>2</v>
      </c>
      <c r="P109" s="39">
        <v>2</v>
      </c>
      <c r="Q109" s="48">
        <v>0.39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197.435897435897</v>
      </c>
      <c r="V109" s="51" t="s">
        <v>822</v>
      </c>
    </row>
    <row r="110" customHeight="1" spans="2:22">
      <c r="B110" s="293"/>
      <c r="C110" s="294" t="s">
        <v>1173</v>
      </c>
      <c r="D110" s="295" t="s">
        <v>1174</v>
      </c>
      <c r="E110" s="295" t="s">
        <v>1148</v>
      </c>
      <c r="F110" s="296"/>
      <c r="G110" s="297" t="s">
        <v>1175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822</v>
      </c>
    </row>
    <row r="111" customHeight="1" spans="2:22">
      <c r="B111" s="299"/>
      <c r="C111" s="7" t="s">
        <v>1176</v>
      </c>
      <c r="D111" s="8" t="s">
        <v>1177</v>
      </c>
      <c r="E111" s="8" t="s">
        <v>1152</v>
      </c>
      <c r="F111" s="9"/>
      <c r="G111" s="10" t="s">
        <v>1178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822</v>
      </c>
    </row>
    <row r="112" customHeight="1" spans="2:22">
      <c r="B112" s="299"/>
      <c r="C112" s="7" t="s">
        <v>1179</v>
      </c>
      <c r="D112" s="8" t="s">
        <v>1180</v>
      </c>
      <c r="E112" s="8" t="s">
        <v>1181</v>
      </c>
      <c r="F112" s="9"/>
      <c r="G112" s="10" t="s">
        <v>1182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2800</v>
      </c>
      <c r="V112" s="46" t="s">
        <v>822</v>
      </c>
    </row>
    <row r="113" customHeight="1" spans="2:22">
      <c r="B113" s="299"/>
      <c r="C113" s="7" t="s">
        <v>1183</v>
      </c>
      <c r="D113" s="8" t="s">
        <v>1184</v>
      </c>
      <c r="E113" s="8" t="s">
        <v>145</v>
      </c>
      <c r="F113" s="9"/>
      <c r="G113" s="10" t="s">
        <v>1185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822</v>
      </c>
    </row>
    <row r="114" customHeight="1" spans="2:22">
      <c r="B114" s="299"/>
      <c r="C114" s="7" t="s">
        <v>1186</v>
      </c>
      <c r="D114" s="8" t="s">
        <v>1187</v>
      </c>
      <c r="E114" s="8" t="s">
        <v>31</v>
      </c>
      <c r="F114" s="9"/>
      <c r="G114" s="10" t="s">
        <v>1188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822</v>
      </c>
    </row>
    <row r="115" customHeight="1" spans="2:22">
      <c r="B115" s="299"/>
      <c r="C115" s="7" t="s">
        <v>1189</v>
      </c>
      <c r="D115" s="8" t="s">
        <v>1190</v>
      </c>
      <c r="E115" s="8" t="s">
        <v>984</v>
      </c>
      <c r="F115" s="9"/>
      <c r="G115" s="10" t="s">
        <v>1191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822</v>
      </c>
    </row>
    <row r="116" customHeight="1" spans="2:22">
      <c r="B116" s="300"/>
      <c r="C116" s="301" t="s">
        <v>1192</v>
      </c>
      <c r="D116" s="302" t="s">
        <v>1193</v>
      </c>
      <c r="E116" s="302" t="s">
        <v>1194</v>
      </c>
      <c r="F116" s="303"/>
      <c r="G116" s="304" t="s">
        <v>1195</v>
      </c>
      <c r="H116" s="26">
        <v>398</v>
      </c>
      <c r="I116" s="37"/>
      <c r="J116" s="38">
        <v>97</v>
      </c>
      <c r="K116" s="39"/>
      <c r="L116" s="39"/>
      <c r="M116" s="39"/>
      <c r="N116" s="39">
        <v>1</v>
      </c>
      <c r="O116" s="39">
        <v>2</v>
      </c>
      <c r="P116" s="39">
        <v>2</v>
      </c>
      <c r="Q116" s="48">
        <v>0.17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3994.11764705882</v>
      </c>
      <c r="V116" s="51" t="s">
        <v>822</v>
      </c>
    </row>
    <row r="117" customHeight="1" spans="2:22">
      <c r="B117" s="293"/>
      <c r="C117" s="294" t="s">
        <v>1196</v>
      </c>
      <c r="D117" s="295" t="s">
        <v>1197</v>
      </c>
      <c r="E117" s="295" t="s">
        <v>1198</v>
      </c>
      <c r="F117" s="296"/>
      <c r="G117" s="297" t="s">
        <v>1199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822</v>
      </c>
    </row>
    <row r="118" customHeight="1" spans="2:22">
      <c r="B118" s="299"/>
      <c r="C118" s="7" t="s">
        <v>1200</v>
      </c>
      <c r="D118" s="8" t="s">
        <v>1201</v>
      </c>
      <c r="E118" s="8" t="s">
        <v>1152</v>
      </c>
      <c r="F118" s="9"/>
      <c r="G118" s="10" t="s">
        <v>1202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822</v>
      </c>
    </row>
    <row r="119" customHeight="1" spans="2:22">
      <c r="B119" s="299"/>
      <c r="C119" s="7" t="s">
        <v>1203</v>
      </c>
      <c r="D119" s="8" t="s">
        <v>1204</v>
      </c>
      <c r="E119" s="8" t="s">
        <v>31</v>
      </c>
      <c r="F119" s="9"/>
      <c r="G119" s="10" t="s">
        <v>1205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822</v>
      </c>
    </row>
    <row r="120" customHeight="1" spans="2:22">
      <c r="B120" s="300"/>
      <c r="C120" s="301" t="s">
        <v>1206</v>
      </c>
      <c r="D120" s="302" t="s">
        <v>1207</v>
      </c>
      <c r="E120" s="302" t="s">
        <v>984</v>
      </c>
      <c r="F120" s="303"/>
      <c r="G120" s="304" t="s">
        <v>1208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822</v>
      </c>
    </row>
    <row r="121" customHeight="1" spans="2:22">
      <c r="B121" s="293"/>
      <c r="C121" s="294" t="s">
        <v>1209</v>
      </c>
      <c r="D121" s="295" t="s">
        <v>1210</v>
      </c>
      <c r="E121" s="295" t="s">
        <v>1148</v>
      </c>
      <c r="F121" s="296" t="s">
        <v>1211</v>
      </c>
      <c r="G121" s="297" t="s">
        <v>1212</v>
      </c>
      <c r="H121" s="298">
        <v>498</v>
      </c>
      <c r="I121" s="318"/>
      <c r="J121" s="319">
        <v>98</v>
      </c>
      <c r="K121" s="320"/>
      <c r="L121" s="320"/>
      <c r="M121" s="320">
        <v>1</v>
      </c>
      <c r="N121" s="320">
        <v>1</v>
      </c>
      <c r="O121" s="320">
        <v>1</v>
      </c>
      <c r="P121" s="320">
        <v>1</v>
      </c>
      <c r="Q121" s="330">
        <v>0.27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2540.74074074074</v>
      </c>
      <c r="V121" s="333" t="s">
        <v>822</v>
      </c>
    </row>
    <row r="122" customHeight="1" spans="2:22">
      <c r="B122" s="299"/>
      <c r="C122" s="7" t="s">
        <v>1213</v>
      </c>
      <c r="D122" s="8" t="s">
        <v>1214</v>
      </c>
      <c r="E122" s="8" t="s">
        <v>1152</v>
      </c>
      <c r="F122" s="9" t="s">
        <v>1211</v>
      </c>
      <c r="G122" s="10" t="s">
        <v>1215</v>
      </c>
      <c r="H122" s="11">
        <v>498</v>
      </c>
      <c r="I122" s="31"/>
      <c r="J122" s="32">
        <v>96</v>
      </c>
      <c r="K122" s="33"/>
      <c r="L122" s="33"/>
      <c r="M122" s="33"/>
      <c r="N122" s="33">
        <v>1</v>
      </c>
      <c r="O122" s="33">
        <v>2</v>
      </c>
      <c r="P122" s="33">
        <v>2</v>
      </c>
      <c r="Q122" s="43">
        <v>0.17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3952.94117647059</v>
      </c>
      <c r="V122" s="46" t="s">
        <v>822</v>
      </c>
    </row>
    <row r="123" customHeight="1" spans="2:22">
      <c r="B123" s="299"/>
      <c r="C123" s="7" t="s">
        <v>1216</v>
      </c>
      <c r="D123" s="8" t="s">
        <v>1217</v>
      </c>
      <c r="E123" s="8" t="s">
        <v>145</v>
      </c>
      <c r="F123" s="9" t="s">
        <v>1211</v>
      </c>
      <c r="G123" s="10" t="s">
        <v>1218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822</v>
      </c>
    </row>
    <row r="124" customHeight="1" spans="2:22">
      <c r="B124" s="299"/>
      <c r="C124" s="7" t="s">
        <v>1219</v>
      </c>
      <c r="D124" s="8" t="s">
        <v>1220</v>
      </c>
      <c r="E124" s="8" t="s">
        <v>1194</v>
      </c>
      <c r="F124" s="9" t="s">
        <v>1211</v>
      </c>
      <c r="G124" s="10" t="s">
        <v>1221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822</v>
      </c>
    </row>
    <row r="125" customHeight="1" spans="2:22">
      <c r="B125" s="299"/>
      <c r="C125" s="7" t="s">
        <v>1222</v>
      </c>
      <c r="D125" s="8" t="s">
        <v>1223</v>
      </c>
      <c r="E125" s="8" t="s">
        <v>1148</v>
      </c>
      <c r="F125" s="9" t="s">
        <v>1224</v>
      </c>
      <c r="G125" s="10" t="s">
        <v>1225</v>
      </c>
      <c r="H125" s="11">
        <v>428</v>
      </c>
      <c r="I125" s="31"/>
      <c r="J125" s="32">
        <v>9</v>
      </c>
      <c r="K125" s="33">
        <v>50</v>
      </c>
      <c r="L125" s="33"/>
      <c r="M125" s="33">
        <v>1</v>
      </c>
      <c r="N125" s="33">
        <v>2</v>
      </c>
      <c r="O125" s="33">
        <v>3</v>
      </c>
      <c r="P125" s="33">
        <v>4</v>
      </c>
      <c r="Q125" s="43">
        <v>0.46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897.826086956522</v>
      </c>
      <c r="V125" s="46" t="s">
        <v>822</v>
      </c>
    </row>
    <row r="126" customHeight="1" spans="2:22">
      <c r="B126" s="299"/>
      <c r="C126" s="7" t="s">
        <v>1226</v>
      </c>
      <c r="D126" s="8" t="s">
        <v>1227</v>
      </c>
      <c r="E126" s="8" t="s">
        <v>1152</v>
      </c>
      <c r="F126" s="9" t="s">
        <v>1224</v>
      </c>
      <c r="G126" s="10" t="s">
        <v>1228</v>
      </c>
      <c r="H126" s="11">
        <v>428</v>
      </c>
      <c r="I126" s="31"/>
      <c r="J126" s="32">
        <v>7</v>
      </c>
      <c r="K126" s="33">
        <v>88</v>
      </c>
      <c r="L126" s="33"/>
      <c r="M126" s="33">
        <v>3</v>
      </c>
      <c r="N126" s="33">
        <v>4</v>
      </c>
      <c r="O126" s="33">
        <v>6</v>
      </c>
      <c r="P126" s="33">
        <v>8</v>
      </c>
      <c r="Q126" s="43">
        <v>1.06</v>
      </c>
      <c r="R126" s="44">
        <f t="shared" si="9"/>
        <v>95</v>
      </c>
      <c r="S126" s="45"/>
      <c r="T126" s="45">
        <f t="shared" si="10"/>
        <v>95</v>
      </c>
      <c r="U126" s="33">
        <f t="shared" si="11"/>
        <v>627.358490566038</v>
      </c>
      <c r="V126" s="46" t="s">
        <v>822</v>
      </c>
    </row>
    <row r="127" customHeight="1" spans="2:22">
      <c r="B127" s="299"/>
      <c r="C127" s="7" t="s">
        <v>1229</v>
      </c>
      <c r="D127" s="8" t="s">
        <v>1230</v>
      </c>
      <c r="E127" s="8" t="s">
        <v>145</v>
      </c>
      <c r="F127" s="9" t="s">
        <v>1224</v>
      </c>
      <c r="G127" s="10" t="s">
        <v>1231</v>
      </c>
      <c r="H127" s="11">
        <v>428</v>
      </c>
      <c r="I127" s="31"/>
      <c r="J127" s="32">
        <v>9</v>
      </c>
      <c r="K127" s="33">
        <v>43</v>
      </c>
      <c r="L127" s="33"/>
      <c r="M127" s="33"/>
      <c r="N127" s="33">
        <v>1</v>
      </c>
      <c r="O127" s="33">
        <v>1</v>
      </c>
      <c r="P127" s="33">
        <v>4</v>
      </c>
      <c r="Q127" s="43">
        <v>0.17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2141.17647058824</v>
      </c>
      <c r="V127" s="46" t="s">
        <v>822</v>
      </c>
    </row>
    <row r="128" customHeight="1" spans="2:22">
      <c r="B128" s="300"/>
      <c r="C128" s="301" t="s">
        <v>1232</v>
      </c>
      <c r="D128" s="302" t="s">
        <v>1233</v>
      </c>
      <c r="E128" s="302" t="s">
        <v>1194</v>
      </c>
      <c r="F128" s="303" t="s">
        <v>1224</v>
      </c>
      <c r="G128" s="304" t="s">
        <v>1234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>
        <v>1</v>
      </c>
      <c r="O128" s="39">
        <v>2</v>
      </c>
      <c r="P128" s="39">
        <v>2</v>
      </c>
      <c r="Q128" s="48">
        <v>0.17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5352.94117647059</v>
      </c>
      <c r="V128" s="51" t="s">
        <v>822</v>
      </c>
    </row>
    <row r="129" customHeight="1" spans="2:22">
      <c r="B129" s="293"/>
      <c r="C129" s="294" t="s">
        <v>1235</v>
      </c>
      <c r="D129" s="295" t="s">
        <v>1236</v>
      </c>
      <c r="E129" s="295" t="s">
        <v>1237</v>
      </c>
      <c r="F129" s="296"/>
      <c r="G129" s="297" t="s">
        <v>1238</v>
      </c>
      <c r="H129" s="298">
        <v>598</v>
      </c>
      <c r="I129" s="318"/>
      <c r="J129" s="319">
        <v>6</v>
      </c>
      <c r="K129" s="320">
        <v>90</v>
      </c>
      <c r="L129" s="320"/>
      <c r="M129" s="320">
        <v>1</v>
      </c>
      <c r="N129" s="320">
        <v>1</v>
      </c>
      <c r="O129" s="320">
        <v>1</v>
      </c>
      <c r="P129" s="320">
        <v>2</v>
      </c>
      <c r="Q129" s="330">
        <v>0.29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2317.24137931035</v>
      </c>
      <c r="V129" s="333" t="s">
        <v>822</v>
      </c>
    </row>
    <row r="130" customHeight="1" spans="2:22">
      <c r="B130" s="299"/>
      <c r="C130" s="7" t="s">
        <v>1239</v>
      </c>
      <c r="D130" s="8" t="s">
        <v>1240</v>
      </c>
      <c r="E130" s="8" t="s">
        <v>1148</v>
      </c>
      <c r="F130" s="9"/>
      <c r="G130" s="10" t="s">
        <v>1241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>
        <v>1</v>
      </c>
      <c r="Q130" s="43">
        <v>0.02</v>
      </c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>
        <f t="shared" si="11"/>
        <v>14000</v>
      </c>
      <c r="V130" s="46" t="s">
        <v>822</v>
      </c>
    </row>
    <row r="131" customHeight="1" spans="2:22">
      <c r="B131" s="299"/>
      <c r="C131" s="7" t="s">
        <v>1242</v>
      </c>
      <c r="D131" s="8" t="s">
        <v>1243</v>
      </c>
      <c r="E131" s="8" t="s">
        <v>1244</v>
      </c>
      <c r="F131" s="9"/>
      <c r="G131" s="10" t="s">
        <v>1245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3</v>
      </c>
      <c r="P131" s="33">
        <v>3</v>
      </c>
      <c r="Q131" s="43">
        <v>0.15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4480</v>
      </c>
      <c r="V131" s="46" t="s">
        <v>822</v>
      </c>
    </row>
    <row r="132" customHeight="1" spans="2:22">
      <c r="B132" s="299"/>
      <c r="C132" s="7" t="s">
        <v>1246</v>
      </c>
      <c r="D132" s="8" t="s">
        <v>1247</v>
      </c>
      <c r="E132" s="8" t="s">
        <v>1152</v>
      </c>
      <c r="F132" s="9"/>
      <c r="G132" s="10" t="s">
        <v>1248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822</v>
      </c>
    </row>
    <row r="133" customHeight="1" spans="2:22">
      <c r="B133" s="299"/>
      <c r="C133" s="7" t="s">
        <v>1249</v>
      </c>
      <c r="D133" s="8" t="s">
        <v>1250</v>
      </c>
      <c r="E133" s="8" t="s">
        <v>1251</v>
      </c>
      <c r="F133" s="9"/>
      <c r="G133" s="10" t="s">
        <v>1252</v>
      </c>
      <c r="H133" s="11">
        <v>598</v>
      </c>
      <c r="I133" s="31"/>
      <c r="J133" s="32">
        <v>6</v>
      </c>
      <c r="K133" s="33">
        <v>85</v>
      </c>
      <c r="L133" s="33"/>
      <c r="M133" s="33">
        <v>2</v>
      </c>
      <c r="N133" s="33">
        <v>2</v>
      </c>
      <c r="O133" s="33">
        <v>3</v>
      </c>
      <c r="P133" s="33">
        <v>3</v>
      </c>
      <c r="Q133" s="43">
        <v>0.59</v>
      </c>
      <c r="R133" s="44">
        <f>IF($A$1="补货",IF(V133="FBA",I133,J133)+K133+L133,IF(V133="FBA",I133,J133))</f>
        <v>91</v>
      </c>
      <c r="S133" s="45"/>
      <c r="T133" s="45">
        <f t="shared" si="10"/>
        <v>91</v>
      </c>
      <c r="U133" s="33">
        <f t="shared" si="11"/>
        <v>1079.66101694915</v>
      </c>
      <c r="V133" s="46" t="s">
        <v>822</v>
      </c>
    </row>
    <row r="134" customHeight="1" spans="2:22">
      <c r="B134" s="299"/>
      <c r="C134" s="7" t="s">
        <v>1253</v>
      </c>
      <c r="D134" s="8" t="s">
        <v>1254</v>
      </c>
      <c r="E134" s="8" t="s">
        <v>145</v>
      </c>
      <c r="F134" s="9"/>
      <c r="G134" s="10" t="s">
        <v>1255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>
        <v>1</v>
      </c>
      <c r="P134" s="33">
        <v>1</v>
      </c>
      <c r="Q134" s="43">
        <v>0.05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6860</v>
      </c>
      <c r="V134" s="46" t="s">
        <v>822</v>
      </c>
    </row>
    <row r="135" customHeight="1" spans="2:22">
      <c r="B135" s="299"/>
      <c r="C135" s="7" t="s">
        <v>1256</v>
      </c>
      <c r="D135" s="8" t="s">
        <v>1257</v>
      </c>
      <c r="E135" s="8" t="s">
        <v>1258</v>
      </c>
      <c r="F135" s="9"/>
      <c r="G135" s="10" t="s">
        <v>1259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2</v>
      </c>
      <c r="Q135" s="43">
        <v>0.07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10300</v>
      </c>
      <c r="V135" s="46" t="s">
        <v>822</v>
      </c>
    </row>
    <row r="136" customHeight="1" spans="2:22">
      <c r="B136" s="300"/>
      <c r="C136" s="301" t="s">
        <v>1260</v>
      </c>
      <c r="D136" s="302" t="s">
        <v>1261</v>
      </c>
      <c r="E136" s="302" t="s">
        <v>1194</v>
      </c>
      <c r="F136" s="303"/>
      <c r="G136" s="304" t="s">
        <v>1262</v>
      </c>
      <c r="H136" s="26">
        <v>598</v>
      </c>
      <c r="I136" s="37"/>
      <c r="J136" s="38">
        <v>8</v>
      </c>
      <c r="K136" s="39">
        <v>55</v>
      </c>
      <c r="L136" s="39"/>
      <c r="M136" s="39">
        <v>1</v>
      </c>
      <c r="N136" s="39">
        <v>1</v>
      </c>
      <c r="O136" s="39">
        <v>1</v>
      </c>
      <c r="P136" s="39">
        <v>1</v>
      </c>
      <c r="Q136" s="48">
        <v>0.27</v>
      </c>
      <c r="R136" s="334">
        <f>IF($A$1="补货",IF(V136="FBA",I136,J136)+K136+L136,IF(V136="FBA",I136,J136))</f>
        <v>63</v>
      </c>
      <c r="S136" s="50"/>
      <c r="T136" s="50">
        <f t="shared" si="10"/>
        <v>63</v>
      </c>
      <c r="U136" s="39">
        <f t="shared" si="11"/>
        <v>1633.33333333333</v>
      </c>
      <c r="V136" s="51" t="s">
        <v>822</v>
      </c>
    </row>
    <row r="137" customHeight="1" spans="2:22">
      <c r="B137" s="293"/>
      <c r="C137" s="294" t="s">
        <v>1263</v>
      </c>
      <c r="D137" s="295" t="s">
        <v>1264</v>
      </c>
      <c r="E137" s="295" t="s">
        <v>145</v>
      </c>
      <c r="F137" s="296"/>
      <c r="G137" s="297" t="s">
        <v>1265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>
        <v>1</v>
      </c>
      <c r="Q137" s="330">
        <v>0.02</v>
      </c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>
        <f t="shared" si="11"/>
        <v>3500</v>
      </c>
      <c r="V137" s="333" t="s">
        <v>822</v>
      </c>
    </row>
    <row r="138" customHeight="1" spans="2:22">
      <c r="B138" s="350"/>
      <c r="C138" s="351" t="s">
        <v>1266</v>
      </c>
      <c r="D138" s="352" t="s">
        <v>1267</v>
      </c>
      <c r="E138" s="352" t="s">
        <v>1194</v>
      </c>
      <c r="F138" s="353"/>
      <c r="G138" s="354" t="s">
        <v>1268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822</v>
      </c>
    </row>
    <row r="139" customHeight="1" spans="2:22">
      <c r="B139" s="356"/>
      <c r="C139" s="357" t="s">
        <v>1269</v>
      </c>
      <c r="D139" s="358" t="s">
        <v>1270</v>
      </c>
      <c r="E139" s="358" t="s">
        <v>1148</v>
      </c>
      <c r="F139" s="359"/>
      <c r="G139" s="360" t="s">
        <v>1271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822</v>
      </c>
    </row>
    <row r="140" customHeight="1" spans="2:22">
      <c r="B140" s="300"/>
      <c r="C140" s="301" t="s">
        <v>1272</v>
      </c>
      <c r="D140" s="302" t="s">
        <v>1273</v>
      </c>
      <c r="E140" s="302" t="s">
        <v>1152</v>
      </c>
      <c r="F140" s="50"/>
      <c r="G140" s="304" t="s">
        <v>1274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822</v>
      </c>
    </row>
    <row r="141" customHeight="1" spans="2:22">
      <c r="B141" s="293"/>
      <c r="C141" s="294" t="s">
        <v>1275</v>
      </c>
      <c r="D141" s="295" t="s">
        <v>1276</v>
      </c>
      <c r="E141" s="295" t="s">
        <v>1148</v>
      </c>
      <c r="F141" s="296" t="s">
        <v>1277</v>
      </c>
      <c r="G141" s="297" t="s">
        <v>1278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822</v>
      </c>
    </row>
    <row r="142" customHeight="1" spans="2:22">
      <c r="B142" s="299"/>
      <c r="C142" s="7" t="s">
        <v>1279</v>
      </c>
      <c r="D142" s="8" t="s">
        <v>1280</v>
      </c>
      <c r="E142" s="8" t="s">
        <v>1148</v>
      </c>
      <c r="F142" s="9" t="s">
        <v>1281</v>
      </c>
      <c r="G142" s="10" t="s">
        <v>1282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>
        <v>1</v>
      </c>
      <c r="P142" s="33">
        <v>1</v>
      </c>
      <c r="Q142" s="43">
        <v>0.05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2660</v>
      </c>
      <c r="V142" s="46" t="s">
        <v>822</v>
      </c>
    </row>
    <row r="143" customHeight="1" spans="2:22">
      <c r="B143" s="299"/>
      <c r="C143" s="7" t="s">
        <v>1283</v>
      </c>
      <c r="D143" s="8" t="s">
        <v>1284</v>
      </c>
      <c r="E143" s="8" t="s">
        <v>1152</v>
      </c>
      <c r="F143" s="9" t="s">
        <v>1277</v>
      </c>
      <c r="G143" s="10" t="s">
        <v>1285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822</v>
      </c>
    </row>
    <row r="144" customHeight="1" spans="2:22">
      <c r="B144" s="299"/>
      <c r="C144" s="7" t="s">
        <v>1286</v>
      </c>
      <c r="D144" s="8" t="s">
        <v>1287</v>
      </c>
      <c r="E144" s="8" t="s">
        <v>1152</v>
      </c>
      <c r="F144" s="9" t="s">
        <v>1281</v>
      </c>
      <c r="G144" s="10" t="s">
        <v>1288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822</v>
      </c>
    </row>
    <row r="145" customHeight="1" spans="2:22">
      <c r="B145" s="299"/>
      <c r="C145" s="7" t="s">
        <v>1289</v>
      </c>
      <c r="D145" s="8" t="s">
        <v>1290</v>
      </c>
      <c r="E145" s="8" t="s">
        <v>145</v>
      </c>
      <c r="F145" s="9" t="s">
        <v>1277</v>
      </c>
      <c r="G145" s="10" t="s">
        <v>1291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822</v>
      </c>
    </row>
    <row r="146" customHeight="1" spans="2:22">
      <c r="B146" s="299"/>
      <c r="C146" s="7" t="s">
        <v>1292</v>
      </c>
      <c r="D146" s="8" t="s">
        <v>1293</v>
      </c>
      <c r="E146" s="8" t="s">
        <v>145</v>
      </c>
      <c r="F146" s="9" t="s">
        <v>1281</v>
      </c>
      <c r="G146" s="10" t="s">
        <v>1294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822</v>
      </c>
    </row>
    <row r="147" customHeight="1" spans="2:22">
      <c r="B147" s="299"/>
      <c r="C147" s="7" t="s">
        <v>1295</v>
      </c>
      <c r="D147" s="8" t="s">
        <v>1296</v>
      </c>
      <c r="E147" s="8" t="s">
        <v>1194</v>
      </c>
      <c r="F147" s="9" t="s">
        <v>1277</v>
      </c>
      <c r="G147" s="10" t="s">
        <v>1297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822</v>
      </c>
    </row>
    <row r="148" customHeight="1" spans="2:22">
      <c r="B148" s="300"/>
      <c r="C148" s="301" t="s">
        <v>1298</v>
      </c>
      <c r="D148" s="302" t="s">
        <v>1299</v>
      </c>
      <c r="E148" s="302" t="s">
        <v>1194</v>
      </c>
      <c r="F148" s="303" t="s">
        <v>1281</v>
      </c>
      <c r="G148" s="304" t="s">
        <v>1300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2</v>
      </c>
      <c r="P148" s="39">
        <v>2</v>
      </c>
      <c r="Q148" s="48">
        <v>0.17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741.176470588235</v>
      </c>
      <c r="V148" s="51" t="s">
        <v>822</v>
      </c>
    </row>
    <row r="149" customHeight="1" spans="2:22">
      <c r="B149" s="305"/>
      <c r="C149" s="306" t="s">
        <v>1301</v>
      </c>
      <c r="D149" s="307" t="s">
        <v>1302</v>
      </c>
      <c r="E149" s="307" t="s">
        <v>1152</v>
      </c>
      <c r="F149" s="308"/>
      <c r="G149" s="309" t="s">
        <v>1303</v>
      </c>
      <c r="H149" s="310">
        <v>999</v>
      </c>
      <c r="I149" s="321">
        <v>5</v>
      </c>
      <c r="J149" s="322"/>
      <c r="K149" s="323">
        <v>73</v>
      </c>
      <c r="L149" s="323"/>
      <c r="M149" s="323"/>
      <c r="N149" s="323">
        <v>3</v>
      </c>
      <c r="O149" s="323">
        <v>3</v>
      </c>
      <c r="P149" s="323">
        <v>3</v>
      </c>
      <c r="Q149" s="335">
        <v>0.36</v>
      </c>
      <c r="R149" s="336">
        <f t="shared" si="12"/>
        <v>78</v>
      </c>
      <c r="S149" s="337"/>
      <c r="T149" s="337">
        <f t="shared" si="10"/>
        <v>78</v>
      </c>
      <c r="U149" s="323">
        <f t="shared" si="11"/>
        <v>1516.66666666667</v>
      </c>
      <c r="V149" s="338" t="s">
        <v>1145</v>
      </c>
    </row>
    <row r="150" customHeight="1" spans="2:22">
      <c r="B150" s="15"/>
      <c r="C150" s="290" t="s">
        <v>1304</v>
      </c>
      <c r="D150" s="291" t="s">
        <v>1305</v>
      </c>
      <c r="E150" s="291" t="s">
        <v>145</v>
      </c>
      <c r="F150" s="18"/>
      <c r="G150" s="292" t="s">
        <v>1306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822</v>
      </c>
    </row>
    <row r="151" customHeight="1" spans="2:22">
      <c r="B151" s="293"/>
      <c r="C151" s="294" t="s">
        <v>1307</v>
      </c>
      <c r="D151" s="295" t="s">
        <v>1308</v>
      </c>
      <c r="E151" s="295" t="s">
        <v>1152</v>
      </c>
      <c r="F151" s="296"/>
      <c r="G151" s="297" t="s">
        <v>1309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1145</v>
      </c>
    </row>
    <row r="152" customHeight="1" spans="2:22">
      <c r="B152" s="300"/>
      <c r="C152" s="301" t="s">
        <v>1310</v>
      </c>
      <c r="D152" s="302" t="s">
        <v>1311</v>
      </c>
      <c r="E152" s="302" t="s">
        <v>145</v>
      </c>
      <c r="F152" s="303"/>
      <c r="G152" s="304" t="s">
        <v>1312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1145</v>
      </c>
    </row>
    <row r="153" customHeight="1" spans="2:22">
      <c r="B153" s="312"/>
      <c r="C153" s="313" t="s">
        <v>1313</v>
      </c>
      <c r="D153" s="314" t="s">
        <v>1314</v>
      </c>
      <c r="E153" s="314"/>
      <c r="F153" s="315"/>
      <c r="G153" s="316" t="s">
        <v>1315</v>
      </c>
      <c r="H153" s="317">
        <v>2980</v>
      </c>
      <c r="I153" s="324">
        <v>12</v>
      </c>
      <c r="J153" s="325"/>
      <c r="K153" s="326">
        <v>92</v>
      </c>
      <c r="L153" s="326"/>
      <c r="M153" s="326">
        <v>2</v>
      </c>
      <c r="N153" s="326">
        <v>6</v>
      </c>
      <c r="O153" s="326">
        <v>8</v>
      </c>
      <c r="P153" s="326">
        <v>15</v>
      </c>
      <c r="Q153" s="339">
        <v>1.93</v>
      </c>
      <c r="R153" s="340">
        <f t="shared" si="12"/>
        <v>104</v>
      </c>
      <c r="S153" s="341"/>
      <c r="T153" s="341">
        <f t="shared" si="10"/>
        <v>104</v>
      </c>
      <c r="U153" s="326">
        <f t="shared" si="11"/>
        <v>377.20207253886</v>
      </c>
      <c r="V153" s="342" t="s">
        <v>1145</v>
      </c>
    </row>
    <row r="154" customHeight="1" spans="2:22">
      <c r="B154" s="293"/>
      <c r="C154" s="294" t="s">
        <v>1316</v>
      </c>
      <c r="D154" s="295" t="s">
        <v>1317</v>
      </c>
      <c r="E154" s="295" t="s">
        <v>24</v>
      </c>
      <c r="F154" s="296"/>
      <c r="G154" s="297" t="s">
        <v>1318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822</v>
      </c>
    </row>
    <row r="155" customHeight="1" spans="2:22">
      <c r="B155" s="299"/>
      <c r="C155" s="7" t="s">
        <v>1319</v>
      </c>
      <c r="D155" s="8" t="s">
        <v>1320</v>
      </c>
      <c r="E155" s="8" t="s">
        <v>145</v>
      </c>
      <c r="F155" s="9"/>
      <c r="G155" s="10" t="s">
        <v>1321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822</v>
      </c>
    </row>
    <row r="156" customHeight="1" spans="2:22">
      <c r="B156" s="362"/>
      <c r="C156" s="290" t="s">
        <v>1322</v>
      </c>
      <c r="D156" s="291" t="s">
        <v>1323</v>
      </c>
      <c r="E156" s="291" t="s">
        <v>138</v>
      </c>
      <c r="F156" s="18"/>
      <c r="G156" s="292" t="s">
        <v>1324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822</v>
      </c>
    </row>
    <row r="157" customHeight="1" spans="2:22">
      <c r="B157" s="293"/>
      <c r="C157" s="294" t="s">
        <v>1325</v>
      </c>
      <c r="D157" s="295" t="s">
        <v>1326</v>
      </c>
      <c r="E157" s="295" t="s">
        <v>153</v>
      </c>
      <c r="F157" s="296"/>
      <c r="G157" s="297" t="s">
        <v>1327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822</v>
      </c>
    </row>
    <row r="158" customHeight="1" spans="2:22">
      <c r="B158" s="299"/>
      <c r="C158" s="7" t="s">
        <v>1328</v>
      </c>
      <c r="D158" s="8" t="s">
        <v>1329</v>
      </c>
      <c r="E158" s="8" t="s">
        <v>24</v>
      </c>
      <c r="F158" s="9"/>
      <c r="G158" s="10" t="s">
        <v>1330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>
        <v>4</v>
      </c>
      <c r="Q158" s="43">
        <v>0.06</v>
      </c>
      <c r="R158" s="44">
        <f t="shared" si="12"/>
        <v>25</v>
      </c>
      <c r="S158" s="45"/>
      <c r="T158" s="45">
        <f t="shared" si="10"/>
        <v>25</v>
      </c>
      <c r="U158" s="33">
        <f t="shared" si="11"/>
        <v>2916.66666666667</v>
      </c>
      <c r="V158" s="46" t="s">
        <v>822</v>
      </c>
    </row>
    <row r="159" customHeight="1" spans="2:22">
      <c r="B159" s="300"/>
      <c r="C159" s="301" t="s">
        <v>1331</v>
      </c>
      <c r="D159" s="302" t="s">
        <v>1332</v>
      </c>
      <c r="E159" s="302" t="s">
        <v>138</v>
      </c>
      <c r="F159" s="303"/>
      <c r="G159" s="304" t="s">
        <v>1333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822</v>
      </c>
    </row>
    <row r="160" customHeight="1" spans="2:22">
      <c r="B160" s="305"/>
      <c r="C160" s="306" t="s">
        <v>1334</v>
      </c>
      <c r="D160" s="307" t="s">
        <v>1335</v>
      </c>
      <c r="E160" s="307" t="s">
        <v>145</v>
      </c>
      <c r="F160" s="308"/>
      <c r="G160" s="309" t="s">
        <v>1336</v>
      </c>
      <c r="H160" s="310">
        <v>999</v>
      </c>
      <c r="I160" s="321"/>
      <c r="J160" s="322">
        <v>6</v>
      </c>
      <c r="K160" s="323"/>
      <c r="L160" s="323"/>
      <c r="M160" s="323"/>
      <c r="N160" s="323"/>
      <c r="O160" s="323">
        <v>1</v>
      </c>
      <c r="P160" s="323">
        <v>2</v>
      </c>
      <c r="Q160" s="335">
        <v>0.07</v>
      </c>
      <c r="R160" s="336">
        <f t="shared" si="12"/>
        <v>6</v>
      </c>
      <c r="S160" s="337"/>
      <c r="T160" s="337">
        <f t="shared" si="10"/>
        <v>6</v>
      </c>
      <c r="U160" s="323">
        <f t="shared" si="11"/>
        <v>600</v>
      </c>
      <c r="V160" s="338" t="s">
        <v>822</v>
      </c>
    </row>
    <row r="161" customHeight="1" spans="2:22">
      <c r="B161" s="15"/>
      <c r="C161" s="290" t="s">
        <v>1337</v>
      </c>
      <c r="D161" s="291" t="s">
        <v>1338</v>
      </c>
      <c r="E161" s="291" t="s">
        <v>138</v>
      </c>
      <c r="F161" s="18"/>
      <c r="G161" s="292" t="s">
        <v>1339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822</v>
      </c>
    </row>
    <row r="162" customHeight="1" spans="2:22">
      <c r="B162" s="293"/>
      <c r="C162" s="294" t="s">
        <v>1340</v>
      </c>
      <c r="D162" s="295" t="s">
        <v>1341</v>
      </c>
      <c r="E162" s="295" t="s">
        <v>1342</v>
      </c>
      <c r="F162" s="296"/>
      <c r="G162" s="297" t="s">
        <v>1343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822</v>
      </c>
    </row>
    <row r="163" customHeight="1" spans="2:22">
      <c r="B163" s="299"/>
      <c r="C163" s="7" t="s">
        <v>1344</v>
      </c>
      <c r="D163" s="8" t="s">
        <v>1345</v>
      </c>
      <c r="E163" s="8" t="s">
        <v>1346</v>
      </c>
      <c r="F163" s="9"/>
      <c r="G163" s="10" t="s">
        <v>1347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822</v>
      </c>
    </row>
    <row r="164" customHeight="1" spans="2:22">
      <c r="B164" s="299"/>
      <c r="C164" s="7" t="s">
        <v>1348</v>
      </c>
      <c r="D164" s="8" t="s">
        <v>1349</v>
      </c>
      <c r="E164" s="8" t="s">
        <v>1350</v>
      </c>
      <c r="F164" s="9"/>
      <c r="G164" s="10" t="s">
        <v>1351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822</v>
      </c>
    </row>
    <row r="165" customHeight="1" spans="2:22">
      <c r="B165" s="299"/>
      <c r="C165" s="7" t="s">
        <v>1352</v>
      </c>
      <c r="D165" s="8" t="s">
        <v>1353</v>
      </c>
      <c r="E165" s="8" t="s">
        <v>1354</v>
      </c>
      <c r="F165" s="9"/>
      <c r="G165" s="10" t="s">
        <v>1355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>
        <v>1</v>
      </c>
      <c r="O165" s="33">
        <v>3</v>
      </c>
      <c r="P165" s="33">
        <v>3</v>
      </c>
      <c r="Q165" s="43">
        <v>0.22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1272.72727272727</v>
      </c>
      <c r="V165" s="46" t="s">
        <v>822</v>
      </c>
    </row>
    <row r="166" customHeight="1" spans="2:22">
      <c r="B166" s="300"/>
      <c r="C166" s="301" t="s">
        <v>1356</v>
      </c>
      <c r="D166" s="302" t="s">
        <v>1357</v>
      </c>
      <c r="E166" s="302" t="s">
        <v>1358</v>
      </c>
      <c r="F166" s="303"/>
      <c r="G166" s="304" t="s">
        <v>1359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822</v>
      </c>
    </row>
    <row r="167" customHeight="1" spans="2:22">
      <c r="B167" s="305"/>
      <c r="C167" s="306" t="s">
        <v>1360</v>
      </c>
      <c r="D167" s="307" t="s">
        <v>1361</v>
      </c>
      <c r="E167" s="307" t="s">
        <v>145</v>
      </c>
      <c r="F167" s="308"/>
      <c r="G167" s="309" t="s">
        <v>1362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822</v>
      </c>
    </row>
    <row r="168" customHeight="1" spans="2:22">
      <c r="B168" s="15"/>
      <c r="C168" s="290" t="s">
        <v>1363</v>
      </c>
      <c r="D168" s="291" t="s">
        <v>1364</v>
      </c>
      <c r="E168" s="291" t="s">
        <v>138</v>
      </c>
      <c r="F168" s="18"/>
      <c r="G168" s="292" t="s">
        <v>1365</v>
      </c>
      <c r="H168" s="20">
        <v>999</v>
      </c>
      <c r="I168" s="34"/>
      <c r="J168" s="35">
        <v>15</v>
      </c>
      <c r="K168" s="36">
        <v>15</v>
      </c>
      <c r="L168" s="36"/>
      <c r="M168" s="36"/>
      <c r="N168" s="36">
        <v>1</v>
      </c>
      <c r="O168" s="36">
        <v>2</v>
      </c>
      <c r="P168" s="36">
        <v>2</v>
      </c>
      <c r="Q168" s="327">
        <v>0.17</v>
      </c>
      <c r="R168" s="328">
        <f>IF($A$1="补货",IF(V168="FBA",I168,J168)+K168+L168,IF(V168="FBA",I168,J168))</f>
        <v>30</v>
      </c>
      <c r="S168" s="329"/>
      <c r="T168" s="329">
        <f t="shared" si="10"/>
        <v>30</v>
      </c>
      <c r="U168" s="36">
        <f t="shared" si="11"/>
        <v>1235.29411764706</v>
      </c>
      <c r="V168" s="47" t="s">
        <v>822</v>
      </c>
    </row>
    <row r="169" customHeight="1" spans="2:22">
      <c r="B169" s="293"/>
      <c r="C169" s="294" t="s">
        <v>1366</v>
      </c>
      <c r="D169" s="295" t="s">
        <v>1367</v>
      </c>
      <c r="E169" s="295" t="s">
        <v>912</v>
      </c>
      <c r="F169" s="296"/>
      <c r="G169" s="297" t="s">
        <v>1368</v>
      </c>
      <c r="H169" s="298">
        <v>1350</v>
      </c>
      <c r="I169" s="318">
        <v>26</v>
      </c>
      <c r="J169" s="319"/>
      <c r="K169" s="320">
        <v>9</v>
      </c>
      <c r="L169" s="320"/>
      <c r="M169" s="320">
        <v>1</v>
      </c>
      <c r="N169" s="320">
        <v>4</v>
      </c>
      <c r="O169" s="320">
        <v>15</v>
      </c>
      <c r="P169" s="320">
        <v>22</v>
      </c>
      <c r="Q169" s="330">
        <v>1.3</v>
      </c>
      <c r="R169" s="331">
        <f>IF($A$1="补货",IF(V169="FBA",I169,J169)+K169+L169,IF(V169="FBA",I169,J169))</f>
        <v>35</v>
      </c>
      <c r="S169" s="332"/>
      <c r="T169" s="332">
        <f t="shared" si="10"/>
        <v>35</v>
      </c>
      <c r="U169" s="320">
        <f t="shared" si="11"/>
        <v>188.461538461538</v>
      </c>
      <c r="V169" s="333" t="s">
        <v>1145</v>
      </c>
    </row>
    <row r="170" customHeight="1" spans="2:22">
      <c r="B170" s="299"/>
      <c r="C170" s="7" t="s">
        <v>1369</v>
      </c>
      <c r="D170" s="8" t="s">
        <v>1370</v>
      </c>
      <c r="E170" s="8" t="s">
        <v>1371</v>
      </c>
      <c r="F170" s="9"/>
      <c r="G170" s="10" t="s">
        <v>1372</v>
      </c>
      <c r="H170" s="11">
        <v>1350</v>
      </c>
      <c r="I170" s="31">
        <v>17</v>
      </c>
      <c r="J170" s="32"/>
      <c r="K170" s="33">
        <v>12</v>
      </c>
      <c r="L170" s="33"/>
      <c r="M170" s="33">
        <v>6</v>
      </c>
      <c r="N170" s="33">
        <v>12</v>
      </c>
      <c r="O170" s="33">
        <v>24</v>
      </c>
      <c r="P170" s="33">
        <v>36</v>
      </c>
      <c r="Q170" s="43">
        <v>3.49</v>
      </c>
      <c r="R170" s="44">
        <f>IF($A$1="补货",IF(V170="FBA",I170,J170)+K170+L170,IF(V170="FBA",I170,J170))</f>
        <v>29</v>
      </c>
      <c r="S170" s="45"/>
      <c r="T170" s="45">
        <f t="shared" si="10"/>
        <v>29</v>
      </c>
      <c r="U170" s="33">
        <f t="shared" si="11"/>
        <v>58.1661891117479</v>
      </c>
      <c r="V170" s="46" t="s">
        <v>1145</v>
      </c>
    </row>
    <row r="171" customHeight="1" spans="2:22">
      <c r="B171" s="299"/>
      <c r="C171" s="7" t="s">
        <v>1373</v>
      </c>
      <c r="D171" s="8" t="s">
        <v>1374</v>
      </c>
      <c r="E171" s="8" t="s">
        <v>145</v>
      </c>
      <c r="F171" s="9"/>
      <c r="G171" s="10" t="s">
        <v>1375</v>
      </c>
      <c r="H171" s="11">
        <v>1350</v>
      </c>
      <c r="I171" s="31">
        <v>19</v>
      </c>
      <c r="J171" s="32"/>
      <c r="K171" s="33">
        <v>103</v>
      </c>
      <c r="L171" s="33"/>
      <c r="M171" s="33">
        <v>1</v>
      </c>
      <c r="N171" s="33">
        <v>9</v>
      </c>
      <c r="O171" s="33">
        <v>18</v>
      </c>
      <c r="P171" s="33">
        <v>32</v>
      </c>
      <c r="Q171" s="43">
        <v>2.26</v>
      </c>
      <c r="R171" s="44">
        <f>IF($A$1="补货",IF(V171="FBA",I171,J171)+K171+L171,IF(V171="FBA",I171,J171))</f>
        <v>122</v>
      </c>
      <c r="S171" s="45"/>
      <c r="T171" s="45">
        <f t="shared" si="10"/>
        <v>122</v>
      </c>
      <c r="U171" s="33">
        <f t="shared" si="11"/>
        <v>377.87610619469</v>
      </c>
      <c r="V171" s="46" t="s">
        <v>1145</v>
      </c>
    </row>
    <row r="172" customHeight="1" spans="2:22">
      <c r="B172" s="300"/>
      <c r="C172" s="301" t="s">
        <v>1376</v>
      </c>
      <c r="D172" s="302" t="s">
        <v>1377</v>
      </c>
      <c r="E172" s="302" t="s">
        <v>1378</v>
      </c>
      <c r="F172" s="303"/>
      <c r="G172" s="304" t="s">
        <v>1379</v>
      </c>
      <c r="H172" s="26">
        <v>1350</v>
      </c>
      <c r="I172" s="37"/>
      <c r="J172" s="38">
        <v>20</v>
      </c>
      <c r="K172" s="39"/>
      <c r="L172" s="39"/>
      <c r="M172" s="39"/>
      <c r="N172" s="39">
        <v>4</v>
      </c>
      <c r="O172" s="39">
        <v>19</v>
      </c>
      <c r="P172" s="39">
        <v>38</v>
      </c>
      <c r="Q172" s="48">
        <v>1.54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90.9090909090909</v>
      </c>
      <c r="V172" s="51" t="s">
        <v>822</v>
      </c>
    </row>
    <row r="173" customHeight="1" spans="2:22">
      <c r="B173" s="293"/>
      <c r="C173" s="294" t="s">
        <v>1380</v>
      </c>
      <c r="D173" s="295" t="s">
        <v>1381</v>
      </c>
      <c r="E173" s="295" t="s">
        <v>912</v>
      </c>
      <c r="F173" s="296"/>
      <c r="G173" s="297" t="s">
        <v>1382</v>
      </c>
      <c r="H173" s="298">
        <v>698</v>
      </c>
      <c r="I173" s="318">
        <v>24</v>
      </c>
      <c r="J173" s="319"/>
      <c r="K173" s="320">
        <v>10</v>
      </c>
      <c r="L173" s="320"/>
      <c r="M173" s="320">
        <v>6</v>
      </c>
      <c r="N173" s="320">
        <v>13</v>
      </c>
      <c r="O173" s="320">
        <v>25</v>
      </c>
      <c r="P173" s="320">
        <v>36</v>
      </c>
      <c r="Q173" s="330">
        <v>3.6</v>
      </c>
      <c r="R173" s="331">
        <f t="shared" ref="R173:R185" si="13">IF($A$1="补货",IF(V173="FBA",I173,J173)+K173+L173,IF(V173="FBA",I173,J173))</f>
        <v>34</v>
      </c>
      <c r="S173" s="332"/>
      <c r="T173" s="332">
        <f t="shared" ref="T173:T185" si="14">R173+S173</f>
        <v>34</v>
      </c>
      <c r="U173" s="320">
        <f t="shared" ref="U173:U185" si="15">IF(Q173&gt;0,T173/Q173*7,"-")</f>
        <v>66.1111111111111</v>
      </c>
      <c r="V173" s="333" t="s">
        <v>1145</v>
      </c>
    </row>
    <row r="174" customHeight="1" spans="2:22">
      <c r="B174" s="299"/>
      <c r="C174" s="7" t="s">
        <v>1383</v>
      </c>
      <c r="D174" s="8" t="s">
        <v>1384</v>
      </c>
      <c r="E174" s="8" t="s">
        <v>24</v>
      </c>
      <c r="F174" s="9"/>
      <c r="G174" s="10" t="s">
        <v>1385</v>
      </c>
      <c r="H174" s="11">
        <v>698</v>
      </c>
      <c r="I174" s="31">
        <v>55</v>
      </c>
      <c r="J174" s="32"/>
      <c r="K174" s="33"/>
      <c r="L174" s="33"/>
      <c r="M174" s="33"/>
      <c r="N174" s="33">
        <v>9</v>
      </c>
      <c r="O174" s="33">
        <v>9</v>
      </c>
      <c r="P174" s="33">
        <v>14</v>
      </c>
      <c r="Q174" s="43">
        <v>1.16</v>
      </c>
      <c r="R174" s="44">
        <f t="shared" si="13"/>
        <v>55</v>
      </c>
      <c r="S174" s="45"/>
      <c r="T174" s="45">
        <f t="shared" si="14"/>
        <v>55</v>
      </c>
      <c r="U174" s="33">
        <f t="shared" si="15"/>
        <v>331.896551724138</v>
      </c>
      <c r="V174" s="46" t="s">
        <v>1145</v>
      </c>
    </row>
    <row r="175" customHeight="1" spans="2:22">
      <c r="B175" s="299"/>
      <c r="C175" s="7" t="s">
        <v>1386</v>
      </c>
      <c r="D175" s="8" t="s">
        <v>1387</v>
      </c>
      <c r="E175" s="8" t="s">
        <v>145</v>
      </c>
      <c r="F175" s="9"/>
      <c r="G175" s="10" t="s">
        <v>1388</v>
      </c>
      <c r="H175" s="11">
        <v>698</v>
      </c>
      <c r="I175" s="31">
        <v>26</v>
      </c>
      <c r="J175" s="32"/>
      <c r="K175" s="33">
        <v>195</v>
      </c>
      <c r="L175" s="33"/>
      <c r="M175" s="33">
        <v>9</v>
      </c>
      <c r="N175" s="33">
        <v>9</v>
      </c>
      <c r="O175" s="33">
        <v>40</v>
      </c>
      <c r="P175" s="33">
        <v>105</v>
      </c>
      <c r="Q175" s="43">
        <v>7.11</v>
      </c>
      <c r="R175" s="44">
        <f t="shared" si="13"/>
        <v>221</v>
      </c>
      <c r="S175" s="45"/>
      <c r="T175" s="45">
        <f t="shared" si="14"/>
        <v>221</v>
      </c>
      <c r="U175" s="33">
        <f t="shared" si="15"/>
        <v>217.580872011252</v>
      </c>
      <c r="V175" s="46" t="s">
        <v>1145</v>
      </c>
    </row>
    <row r="176" customHeight="1" spans="2:22">
      <c r="B176" s="299"/>
      <c r="C176" s="7" t="s">
        <v>1389</v>
      </c>
      <c r="D176" s="8" t="s">
        <v>1390</v>
      </c>
      <c r="E176" s="8" t="s">
        <v>138</v>
      </c>
      <c r="F176" s="9"/>
      <c r="G176" s="10" t="s">
        <v>1391</v>
      </c>
      <c r="H176" s="11">
        <v>698</v>
      </c>
      <c r="I176" s="31">
        <v>33</v>
      </c>
      <c r="J176" s="32"/>
      <c r="K176" s="33">
        <v>55</v>
      </c>
      <c r="L176" s="33">
        <v>30</v>
      </c>
      <c r="M176" s="33">
        <v>2</v>
      </c>
      <c r="N176" s="33">
        <v>13</v>
      </c>
      <c r="O176" s="33">
        <v>38</v>
      </c>
      <c r="P176" s="33">
        <v>72</v>
      </c>
      <c r="Q176" s="43">
        <v>3.66</v>
      </c>
      <c r="R176" s="44">
        <f t="shared" si="13"/>
        <v>118</v>
      </c>
      <c r="S176" s="45"/>
      <c r="T176" s="45">
        <f t="shared" si="14"/>
        <v>118</v>
      </c>
      <c r="U176" s="33">
        <f t="shared" si="15"/>
        <v>225.68306010929</v>
      </c>
      <c r="V176" s="46" t="s">
        <v>1145</v>
      </c>
    </row>
    <row r="177" customHeight="1" spans="2:22">
      <c r="B177" s="299"/>
      <c r="C177" s="7" t="s">
        <v>1392</v>
      </c>
      <c r="D177" s="8" t="s">
        <v>1393</v>
      </c>
      <c r="E177" s="8" t="s">
        <v>984</v>
      </c>
      <c r="F177" s="9"/>
      <c r="G177" s="10" t="s">
        <v>1394</v>
      </c>
      <c r="H177" s="11">
        <v>698</v>
      </c>
      <c r="I177" s="31">
        <v>29</v>
      </c>
      <c r="J177" s="32"/>
      <c r="K177" s="33">
        <v>10</v>
      </c>
      <c r="L177" s="33"/>
      <c r="M177" s="33">
        <v>1</v>
      </c>
      <c r="N177" s="33">
        <v>13</v>
      </c>
      <c r="O177" s="33">
        <v>30</v>
      </c>
      <c r="P177" s="33">
        <v>40</v>
      </c>
      <c r="Q177" s="43">
        <v>2.73</v>
      </c>
      <c r="R177" s="44">
        <f t="shared" si="13"/>
        <v>39</v>
      </c>
      <c r="S177" s="45"/>
      <c r="T177" s="45">
        <f t="shared" si="14"/>
        <v>39</v>
      </c>
      <c r="U177" s="33">
        <f t="shared" si="15"/>
        <v>100</v>
      </c>
      <c r="V177" s="46" t="s">
        <v>1145</v>
      </c>
    </row>
    <row r="178" customHeight="1" spans="2:22">
      <c r="B178" s="362"/>
      <c r="C178" s="290" t="s">
        <v>1395</v>
      </c>
      <c r="D178" s="291" t="s">
        <v>1396</v>
      </c>
      <c r="E178" s="291" t="s">
        <v>825</v>
      </c>
      <c r="F178" s="18"/>
      <c r="G178" s="292" t="s">
        <v>1397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>
        <v>1</v>
      </c>
      <c r="Q178" s="327">
        <v>0.02</v>
      </c>
      <c r="R178" s="328">
        <f t="shared" si="13"/>
        <v>30</v>
      </c>
      <c r="S178" s="329"/>
      <c r="T178" s="329">
        <f t="shared" si="14"/>
        <v>30</v>
      </c>
      <c r="U178" s="36">
        <f t="shared" si="15"/>
        <v>10500</v>
      </c>
      <c r="V178" s="47" t="s">
        <v>822</v>
      </c>
    </row>
    <row r="179" customHeight="1" spans="2:22">
      <c r="B179" s="6"/>
      <c r="C179" s="7" t="s">
        <v>1398</v>
      </c>
      <c r="D179" s="8" t="s">
        <v>1399</v>
      </c>
      <c r="E179" s="8" t="s">
        <v>1400</v>
      </c>
      <c r="F179" s="45"/>
      <c r="G179" s="10" t="s">
        <v>1401</v>
      </c>
      <c r="H179" s="11">
        <v>980</v>
      </c>
      <c r="I179" s="31">
        <v>17</v>
      </c>
      <c r="J179" s="32"/>
      <c r="K179" s="33"/>
      <c r="L179" s="33"/>
      <c r="M179" s="33">
        <v>2</v>
      </c>
      <c r="N179" s="33">
        <v>2</v>
      </c>
      <c r="O179" s="33">
        <v>2</v>
      </c>
      <c r="P179" s="33">
        <v>2</v>
      </c>
      <c r="Q179" s="382">
        <v>0.54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220.37037037037</v>
      </c>
      <c r="V179" s="46" t="s">
        <v>1145</v>
      </c>
    </row>
    <row r="180" customHeight="1" spans="2:22">
      <c r="B180" s="21"/>
      <c r="C180" s="363" t="s">
        <v>1402</v>
      </c>
      <c r="D180" s="364" t="s">
        <v>1403</v>
      </c>
      <c r="E180" s="364" t="s">
        <v>1404</v>
      </c>
      <c r="F180" s="365"/>
      <c r="G180" s="366" t="s">
        <v>1405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822</v>
      </c>
    </row>
    <row r="181" customHeight="1" spans="2:22">
      <c r="B181" s="305"/>
      <c r="C181" s="306" t="s">
        <v>1406</v>
      </c>
      <c r="D181" s="307" t="s">
        <v>1407</v>
      </c>
      <c r="E181" s="307"/>
      <c r="F181" s="308" t="s">
        <v>1408</v>
      </c>
      <c r="G181" s="309" t="s">
        <v>1409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822</v>
      </c>
    </row>
    <row r="182" customHeight="1" spans="2:22">
      <c r="B182" s="6"/>
      <c r="C182" s="7" t="s">
        <v>1410</v>
      </c>
      <c r="D182" s="8" t="s">
        <v>1411</v>
      </c>
      <c r="E182" s="8"/>
      <c r="F182" s="9" t="s">
        <v>873</v>
      </c>
      <c r="G182" s="10" t="s">
        <v>1412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822</v>
      </c>
    </row>
    <row r="183" customHeight="1" spans="2:22">
      <c r="B183" s="6" t="s">
        <v>1413</v>
      </c>
      <c r="C183" s="7" t="s">
        <v>1414</v>
      </c>
      <c r="D183" s="8" t="s">
        <v>1415</v>
      </c>
      <c r="E183" s="8"/>
      <c r="F183" s="9" t="s">
        <v>896</v>
      </c>
      <c r="G183" s="10" t="s">
        <v>1416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822</v>
      </c>
    </row>
    <row r="184" customHeight="1" spans="2:22">
      <c r="B184" s="6" t="s">
        <v>1413</v>
      </c>
      <c r="C184" s="7" t="s">
        <v>1417</v>
      </c>
      <c r="D184" s="8" t="s">
        <v>1418</v>
      </c>
      <c r="E184" s="8" t="s">
        <v>1148</v>
      </c>
      <c r="F184" s="9" t="s">
        <v>1408</v>
      </c>
      <c r="G184" s="10" t="s">
        <v>1419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822</v>
      </c>
    </row>
    <row r="185" customHeight="1" spans="2:22">
      <c r="B185" s="15"/>
      <c r="C185" s="290" t="s">
        <v>1420</v>
      </c>
      <c r="D185" s="291" t="s">
        <v>1421</v>
      </c>
      <c r="E185" s="291" t="s">
        <v>1148</v>
      </c>
      <c r="F185" s="18" t="s">
        <v>873</v>
      </c>
      <c r="G185" s="292" t="s">
        <v>1422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822</v>
      </c>
    </row>
    <row r="186" customHeight="1" spans="2:22">
      <c r="B186" s="15"/>
      <c r="C186" s="290" t="s">
        <v>1423</v>
      </c>
      <c r="D186" s="291" t="s">
        <v>1424</v>
      </c>
      <c r="E186" s="291" t="s">
        <v>1148</v>
      </c>
      <c r="F186" s="18" t="s">
        <v>846</v>
      </c>
      <c r="G186" s="292" t="s">
        <v>1425</v>
      </c>
      <c r="H186" s="20">
        <v>398</v>
      </c>
      <c r="I186" s="34"/>
      <c r="J186" s="35">
        <v>3</v>
      </c>
      <c r="K186" s="36">
        <v>4</v>
      </c>
      <c r="L186" s="36"/>
      <c r="M186" s="36"/>
      <c r="N186" s="36"/>
      <c r="O186" s="36"/>
      <c r="P186" s="36"/>
      <c r="Q186" s="327"/>
      <c r="R186" s="44">
        <f t="shared" si="16"/>
        <v>7</v>
      </c>
      <c r="S186" s="45"/>
      <c r="T186" s="45">
        <f t="shared" si="17"/>
        <v>7</v>
      </c>
      <c r="U186" s="33" t="str">
        <f t="shared" si="18"/>
        <v>-</v>
      </c>
      <c r="V186" s="47" t="s">
        <v>822</v>
      </c>
    </row>
    <row r="187" customHeight="1" spans="2:22">
      <c r="B187" s="15"/>
      <c r="C187" s="16" t="s">
        <v>1426</v>
      </c>
      <c r="D187" s="17" t="s">
        <v>1427</v>
      </c>
      <c r="E187" s="17" t="s">
        <v>1148</v>
      </c>
      <c r="F187" s="18" t="s">
        <v>896</v>
      </c>
      <c r="G187" s="19" t="s">
        <v>1428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822</v>
      </c>
    </row>
    <row r="188" customHeight="1" spans="2:22">
      <c r="B188" s="15"/>
      <c r="C188" s="16" t="s">
        <v>1429</v>
      </c>
      <c r="D188" s="17" t="s">
        <v>1430</v>
      </c>
      <c r="E188" s="17" t="s">
        <v>1152</v>
      </c>
      <c r="F188" s="18" t="s">
        <v>1408</v>
      </c>
      <c r="G188" s="19" t="s">
        <v>1431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822</v>
      </c>
    </row>
    <row r="189" customHeight="1" spans="2:22">
      <c r="B189" s="15"/>
      <c r="C189" s="16" t="s">
        <v>1432</v>
      </c>
      <c r="D189" s="17" t="s">
        <v>1433</v>
      </c>
      <c r="E189" s="17" t="s">
        <v>1152</v>
      </c>
      <c r="F189" s="18" t="s">
        <v>873</v>
      </c>
      <c r="G189" s="19" t="s">
        <v>1434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822</v>
      </c>
    </row>
    <row r="190" customHeight="1" spans="2:22">
      <c r="B190" s="15"/>
      <c r="C190" s="16" t="s">
        <v>1435</v>
      </c>
      <c r="D190" s="17" t="s">
        <v>1436</v>
      </c>
      <c r="E190" s="17" t="s">
        <v>1152</v>
      </c>
      <c r="F190" s="18" t="s">
        <v>896</v>
      </c>
      <c r="G190" s="19" t="s">
        <v>1437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1283.33333333333</v>
      </c>
      <c r="V190" s="47" t="s">
        <v>822</v>
      </c>
    </row>
    <row r="191" customHeight="1" spans="2:22">
      <c r="B191" s="15"/>
      <c r="C191" s="16" t="s">
        <v>1438</v>
      </c>
      <c r="D191" s="17" t="s">
        <v>1439</v>
      </c>
      <c r="E191" s="17" t="s">
        <v>1152</v>
      </c>
      <c r="F191" s="18" t="s">
        <v>1440</v>
      </c>
      <c r="G191" s="19" t="s">
        <v>1441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12</v>
      </c>
      <c r="S191" s="45"/>
      <c r="T191" s="45">
        <f t="shared" si="17"/>
        <v>12</v>
      </c>
      <c r="U191" s="33" t="str">
        <f t="shared" si="18"/>
        <v>-</v>
      </c>
      <c r="V191" s="47" t="s">
        <v>822</v>
      </c>
    </row>
    <row r="192" customHeight="1" spans="2:22">
      <c r="B192" s="15"/>
      <c r="C192" s="16" t="s">
        <v>1442</v>
      </c>
      <c r="D192" s="17" t="s">
        <v>1443</v>
      </c>
      <c r="E192" s="17" t="s">
        <v>145</v>
      </c>
      <c r="F192" s="18" t="s">
        <v>1408</v>
      </c>
      <c r="G192" s="19" t="s">
        <v>1444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822</v>
      </c>
    </row>
    <row r="193" customHeight="1" spans="2:22">
      <c r="B193" s="15"/>
      <c r="C193" s="16" t="s">
        <v>1445</v>
      </c>
      <c r="D193" s="17" t="s">
        <v>1446</v>
      </c>
      <c r="E193" s="17" t="s">
        <v>145</v>
      </c>
      <c r="F193" s="18" t="s">
        <v>873</v>
      </c>
      <c r="G193" s="19" t="s">
        <v>1447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822</v>
      </c>
    </row>
    <row r="194" customHeight="1" spans="2:22">
      <c r="B194" s="15"/>
      <c r="C194" s="16" t="s">
        <v>1448</v>
      </c>
      <c r="D194" s="17" t="s">
        <v>1449</v>
      </c>
      <c r="E194" s="17" t="s">
        <v>145</v>
      </c>
      <c r="F194" s="18" t="s">
        <v>854</v>
      </c>
      <c r="G194" s="19" t="s">
        <v>1450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822</v>
      </c>
    </row>
    <row r="195" customHeight="1" spans="2:22">
      <c r="B195" s="15"/>
      <c r="C195" s="16" t="s">
        <v>1451</v>
      </c>
      <c r="D195" s="17" t="s">
        <v>1452</v>
      </c>
      <c r="E195" s="17" t="s">
        <v>145</v>
      </c>
      <c r="F195" s="18" t="s">
        <v>896</v>
      </c>
      <c r="G195" s="19" t="s">
        <v>1453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822</v>
      </c>
    </row>
    <row r="196" customHeight="1" spans="2:22">
      <c r="B196" s="15"/>
      <c r="C196" s="16" t="s">
        <v>1454</v>
      </c>
      <c r="D196" s="17" t="s">
        <v>1455</v>
      </c>
      <c r="E196" s="17" t="s">
        <v>31</v>
      </c>
      <c r="F196" s="18" t="s">
        <v>896</v>
      </c>
      <c r="G196" s="19" t="s">
        <v>1456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822</v>
      </c>
    </row>
    <row r="197" customHeight="1" spans="2:22">
      <c r="B197" s="15"/>
      <c r="C197" s="16" t="s">
        <v>1457</v>
      </c>
      <c r="D197" s="17" t="s">
        <v>1458</v>
      </c>
      <c r="E197" s="17" t="s">
        <v>984</v>
      </c>
      <c r="F197" s="18" t="s">
        <v>1440</v>
      </c>
      <c r="G197" s="19" t="s">
        <v>1459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2</v>
      </c>
      <c r="P197" s="36">
        <v>2</v>
      </c>
      <c r="Q197" s="327">
        <v>0.1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2170</v>
      </c>
      <c r="V197" s="47" t="s">
        <v>822</v>
      </c>
    </row>
    <row r="198" customHeight="1" spans="2:22">
      <c r="B198" s="15"/>
      <c r="C198" s="16" t="s">
        <v>1460</v>
      </c>
      <c r="D198" s="17" t="s">
        <v>1461</v>
      </c>
      <c r="E198" s="17" t="s">
        <v>1194</v>
      </c>
      <c r="F198" s="18" t="s">
        <v>846</v>
      </c>
      <c r="G198" s="19" t="s">
        <v>1462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>
        <v>1</v>
      </c>
      <c r="Q198" s="327">
        <v>0.02</v>
      </c>
      <c r="R198" s="44">
        <f t="shared" si="16"/>
        <v>7</v>
      </c>
      <c r="S198" s="45"/>
      <c r="T198" s="45">
        <f t="shared" si="17"/>
        <v>7</v>
      </c>
      <c r="U198" s="33">
        <f t="shared" si="18"/>
        <v>2450</v>
      </c>
      <c r="V198" s="47" t="s">
        <v>822</v>
      </c>
    </row>
    <row r="199" customHeight="1" spans="2:22">
      <c r="B199" s="15"/>
      <c r="C199" s="16" t="s">
        <v>1463</v>
      </c>
      <c r="D199" s="17" t="s">
        <v>1464</v>
      </c>
      <c r="E199" s="17" t="s">
        <v>1194</v>
      </c>
      <c r="F199" s="18" t="s">
        <v>854</v>
      </c>
      <c r="G199" s="19" t="s">
        <v>1465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822</v>
      </c>
    </row>
    <row r="200" customHeight="1" spans="2:22">
      <c r="B200" s="15"/>
      <c r="C200" s="16" t="s">
        <v>1466</v>
      </c>
      <c r="D200" s="17" t="s">
        <v>1467</v>
      </c>
      <c r="E200" s="17" t="s">
        <v>1194</v>
      </c>
      <c r="F200" s="18" t="s">
        <v>896</v>
      </c>
      <c r="G200" s="19" t="s">
        <v>1468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822</v>
      </c>
    </row>
    <row r="201" customHeight="1" spans="2:22">
      <c r="B201" s="15"/>
      <c r="C201" s="16" t="s">
        <v>1469</v>
      </c>
      <c r="D201" s="17" t="s">
        <v>1470</v>
      </c>
      <c r="E201" s="17" t="s">
        <v>1194</v>
      </c>
      <c r="F201" s="18" t="s">
        <v>1440</v>
      </c>
      <c r="G201" s="19" t="s">
        <v>1471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1260</v>
      </c>
      <c r="V201" s="47" t="s">
        <v>822</v>
      </c>
    </row>
    <row r="202" customHeight="1" spans="2:22">
      <c r="B202" s="15"/>
      <c r="C202" s="16" t="s">
        <v>1472</v>
      </c>
      <c r="D202" s="17" t="s">
        <v>1473</v>
      </c>
      <c r="E202" s="17"/>
      <c r="F202" s="18" t="s">
        <v>854</v>
      </c>
      <c r="G202" s="19" t="s">
        <v>1474</v>
      </c>
      <c r="H202" s="20">
        <v>428</v>
      </c>
      <c r="I202" s="34"/>
      <c r="J202" s="35">
        <v>4</v>
      </c>
      <c r="K202" s="36"/>
      <c r="L202" s="36"/>
      <c r="M202" s="36"/>
      <c r="N202" s="36">
        <v>4</v>
      </c>
      <c r="O202" s="36">
        <v>5</v>
      </c>
      <c r="P202" s="36">
        <v>5</v>
      </c>
      <c r="Q202" s="327">
        <v>0.53</v>
      </c>
      <c r="R202" s="44">
        <f t="shared" si="16"/>
        <v>4</v>
      </c>
      <c r="S202" s="45"/>
      <c r="T202" s="45">
        <f t="shared" si="17"/>
        <v>4</v>
      </c>
      <c r="U202" s="33">
        <f t="shared" si="18"/>
        <v>52.8301886792453</v>
      </c>
      <c r="V202" s="47" t="s">
        <v>822</v>
      </c>
    </row>
    <row r="203" customHeight="1" spans="2:22">
      <c r="B203" s="15"/>
      <c r="C203" s="16" t="s">
        <v>1475</v>
      </c>
      <c r="D203" s="17" t="s">
        <v>1476</v>
      </c>
      <c r="E203" s="17"/>
      <c r="F203" s="18" t="s">
        <v>854</v>
      </c>
      <c r="G203" s="19" t="s">
        <v>1477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822</v>
      </c>
    </row>
    <row r="204" customHeight="1" spans="2:22">
      <c r="B204" s="15"/>
      <c r="C204" s="16" t="s">
        <v>1478</v>
      </c>
      <c r="D204" s="17" t="s">
        <v>1479</v>
      </c>
      <c r="E204" s="17"/>
      <c r="F204" s="18" t="s">
        <v>854</v>
      </c>
      <c r="G204" s="19" t="s">
        <v>1480</v>
      </c>
      <c r="H204" s="20">
        <v>428</v>
      </c>
      <c r="I204" s="34"/>
      <c r="J204" s="35">
        <v>21</v>
      </c>
      <c r="K204" s="36">
        <v>15</v>
      </c>
      <c r="L204" s="36"/>
      <c r="M204" s="36"/>
      <c r="N204" s="36"/>
      <c r="O204" s="36">
        <v>1</v>
      </c>
      <c r="P204" s="36">
        <v>1</v>
      </c>
      <c r="Q204" s="327">
        <v>0.05</v>
      </c>
      <c r="R204" s="44">
        <f t="shared" si="16"/>
        <v>36</v>
      </c>
      <c r="S204" s="45"/>
      <c r="T204" s="45">
        <f t="shared" si="17"/>
        <v>36</v>
      </c>
      <c r="U204" s="33">
        <f t="shared" si="18"/>
        <v>5040</v>
      </c>
      <c r="V204" s="47" t="s">
        <v>822</v>
      </c>
    </row>
    <row r="205" customHeight="1" spans="2:22">
      <c r="B205" s="15"/>
      <c r="C205" s="16" t="s">
        <v>1481</v>
      </c>
      <c r="D205" s="17" t="s">
        <v>1482</v>
      </c>
      <c r="E205" s="17"/>
      <c r="F205" s="18" t="s">
        <v>896</v>
      </c>
      <c r="G205" s="19" t="s">
        <v>1483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822</v>
      </c>
    </row>
    <row r="206" customHeight="1" spans="2:22">
      <c r="B206" s="15"/>
      <c r="C206" s="16" t="s">
        <v>1484</v>
      </c>
      <c r="D206" s="17" t="s">
        <v>1485</v>
      </c>
      <c r="E206" s="17"/>
      <c r="F206" s="18" t="s">
        <v>896</v>
      </c>
      <c r="G206" s="19" t="s">
        <v>1486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822</v>
      </c>
    </row>
    <row r="207" customHeight="1" spans="2:22">
      <c r="B207" s="15"/>
      <c r="C207" s="16" t="s">
        <v>1487</v>
      </c>
      <c r="D207" s="17" t="s">
        <v>1488</v>
      </c>
      <c r="E207" s="17"/>
      <c r="F207" s="18" t="s">
        <v>896</v>
      </c>
      <c r="G207" s="19" t="s">
        <v>1489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>
        <v>1</v>
      </c>
      <c r="Q207" s="327">
        <v>0.02</v>
      </c>
      <c r="R207" s="44">
        <f t="shared" si="16"/>
        <v>55</v>
      </c>
      <c r="S207" s="45"/>
      <c r="T207" s="45">
        <f t="shared" si="17"/>
        <v>55</v>
      </c>
      <c r="U207" s="33">
        <f t="shared" si="18"/>
        <v>19250</v>
      </c>
      <c r="V207" s="47" t="s">
        <v>822</v>
      </c>
    </row>
    <row r="208" customHeight="1" spans="2:22">
      <c r="B208" s="15"/>
      <c r="C208" s="16" t="s">
        <v>1490</v>
      </c>
      <c r="D208" s="17" t="s">
        <v>1491</v>
      </c>
      <c r="E208" s="17"/>
      <c r="F208" s="18" t="s">
        <v>896</v>
      </c>
      <c r="G208" s="19" t="s">
        <v>1492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822</v>
      </c>
    </row>
    <row r="209" customHeight="1" spans="2:22">
      <c r="B209" s="15"/>
      <c r="C209" s="16" t="s">
        <v>1493</v>
      </c>
      <c r="D209" s="17" t="s">
        <v>1494</v>
      </c>
      <c r="E209" s="17"/>
      <c r="F209" s="18" t="s">
        <v>896</v>
      </c>
      <c r="G209" s="19" t="s">
        <v>1495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822</v>
      </c>
    </row>
    <row r="210" customHeight="1" spans="2:22">
      <c r="B210" s="15"/>
      <c r="C210" s="16" t="s">
        <v>1496</v>
      </c>
      <c r="D210" s="17" t="s">
        <v>1497</v>
      </c>
      <c r="E210" s="17"/>
      <c r="F210" s="18" t="s">
        <v>896</v>
      </c>
      <c r="G210" s="19" t="s">
        <v>1498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3080</v>
      </c>
      <c r="V210" s="47" t="s">
        <v>822</v>
      </c>
    </row>
    <row r="211" customHeight="1" spans="2:22">
      <c r="B211" s="15"/>
      <c r="C211" s="16" t="s">
        <v>1499</v>
      </c>
      <c r="D211" s="17" t="s">
        <v>1500</v>
      </c>
      <c r="E211" s="17"/>
      <c r="F211" s="18" t="s">
        <v>1440</v>
      </c>
      <c r="G211" s="19" t="s">
        <v>1501</v>
      </c>
      <c r="H211" s="20">
        <v>458</v>
      </c>
      <c r="I211" s="34"/>
      <c r="J211" s="35">
        <v>3</v>
      </c>
      <c r="K211" s="36"/>
      <c r="L211" s="36"/>
      <c r="M211" s="36"/>
      <c r="N211" s="36"/>
      <c r="O211" s="36">
        <v>3</v>
      </c>
      <c r="P211" s="36">
        <v>3</v>
      </c>
      <c r="Q211" s="327">
        <v>0.15</v>
      </c>
      <c r="R211" s="44">
        <f t="shared" si="16"/>
        <v>3</v>
      </c>
      <c r="S211" s="45"/>
      <c r="T211" s="45">
        <f t="shared" si="17"/>
        <v>3</v>
      </c>
      <c r="U211" s="33">
        <f t="shared" si="18"/>
        <v>140</v>
      </c>
      <c r="V211" s="47" t="s">
        <v>822</v>
      </c>
    </row>
    <row r="212" customHeight="1" spans="2:22">
      <c r="B212" s="15"/>
      <c r="C212" s="16" t="s">
        <v>1502</v>
      </c>
      <c r="D212" s="17" t="s">
        <v>1503</v>
      </c>
      <c r="E212" s="17"/>
      <c r="F212" s="18" t="s">
        <v>1046</v>
      </c>
      <c r="G212" s="19" t="s">
        <v>1504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822</v>
      </c>
    </row>
    <row r="213" customHeight="1" spans="2:22">
      <c r="B213" s="15"/>
      <c r="C213" s="16" t="s">
        <v>1505</v>
      </c>
      <c r="D213" s="17" t="s">
        <v>1506</v>
      </c>
      <c r="E213" s="17"/>
      <c r="F213" s="18" t="s">
        <v>1507</v>
      </c>
      <c r="G213" s="19" t="s">
        <v>1508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822</v>
      </c>
    </row>
    <row r="214" customHeight="1" spans="2:22">
      <c r="B214" s="15"/>
      <c r="C214" s="16" t="s">
        <v>1509</v>
      </c>
      <c r="D214" s="17" t="s">
        <v>1510</v>
      </c>
      <c r="E214" s="17"/>
      <c r="F214" s="18" t="s">
        <v>1511</v>
      </c>
      <c r="G214" s="19" t="s">
        <v>1512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822</v>
      </c>
    </row>
    <row r="215" customHeight="1" spans="2:22">
      <c r="B215" s="15"/>
      <c r="C215" s="16" t="s">
        <v>1513</v>
      </c>
      <c r="D215" s="17" t="s">
        <v>1514</v>
      </c>
      <c r="E215" s="17"/>
      <c r="F215" s="18" t="s">
        <v>1515</v>
      </c>
      <c r="G215" s="19" t="s">
        <v>1516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822</v>
      </c>
    </row>
    <row r="216" customHeight="1" spans="2:22">
      <c r="B216" s="15"/>
      <c r="C216" s="16" t="s">
        <v>1517</v>
      </c>
      <c r="D216" s="17" t="s">
        <v>1518</v>
      </c>
      <c r="E216" s="17"/>
      <c r="F216" s="18" t="s">
        <v>1519</v>
      </c>
      <c r="G216" s="19" t="s">
        <v>1520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822</v>
      </c>
    </row>
    <row r="217" customHeight="1" spans="2:22">
      <c r="B217" s="15"/>
      <c r="C217" s="16" t="s">
        <v>1521</v>
      </c>
      <c r="D217" s="17" t="s">
        <v>1522</v>
      </c>
      <c r="E217" s="17"/>
      <c r="F217" s="18" t="s">
        <v>1523</v>
      </c>
      <c r="G217" s="19" t="s">
        <v>1524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>
        <v>1</v>
      </c>
      <c r="P217" s="36">
        <v>1</v>
      </c>
      <c r="Q217" s="327">
        <v>0.05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3500</v>
      </c>
      <c r="V217" s="47" t="s">
        <v>822</v>
      </c>
    </row>
    <row r="218" customHeight="1" spans="2:22">
      <c r="B218" s="15"/>
      <c r="C218" s="16" t="s">
        <v>1525</v>
      </c>
      <c r="D218" s="17" t="s">
        <v>1526</v>
      </c>
      <c r="E218" s="17"/>
      <c r="F218" s="18" t="s">
        <v>1527</v>
      </c>
      <c r="G218" s="19" t="s">
        <v>1528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822</v>
      </c>
    </row>
    <row r="219" customHeight="1" spans="2:22">
      <c r="B219" s="15"/>
      <c r="C219" s="16" t="s">
        <v>1529</v>
      </c>
      <c r="D219" s="17" t="s">
        <v>1530</v>
      </c>
      <c r="E219" s="17"/>
      <c r="F219" s="18" t="s">
        <v>1531</v>
      </c>
      <c r="G219" s="19" t="s">
        <v>1532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822</v>
      </c>
    </row>
    <row r="220" customHeight="1" spans="2:22">
      <c r="B220" s="15"/>
      <c r="C220" s="16" t="s">
        <v>1533</v>
      </c>
      <c r="D220" s="17" t="s">
        <v>1534</v>
      </c>
      <c r="E220" s="17"/>
      <c r="F220" s="18" t="s">
        <v>1535</v>
      </c>
      <c r="G220" s="19" t="s">
        <v>1536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822</v>
      </c>
    </row>
    <row r="221" customHeight="1" spans="2:22">
      <c r="B221" s="15"/>
      <c r="C221" s="16" t="s">
        <v>1537</v>
      </c>
      <c r="D221" s="17" t="s">
        <v>1538</v>
      </c>
      <c r="E221" s="17"/>
      <c r="F221" s="18" t="s">
        <v>1539</v>
      </c>
      <c r="G221" s="19" t="s">
        <v>1540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822</v>
      </c>
    </row>
    <row r="222" customHeight="1" spans="2:22">
      <c r="B222" s="15"/>
      <c r="C222" s="16" t="s">
        <v>1541</v>
      </c>
      <c r="D222" s="17" t="s">
        <v>1542</v>
      </c>
      <c r="E222" s="17"/>
      <c r="F222" s="18" t="s">
        <v>1543</v>
      </c>
      <c r="G222" s="19" t="s">
        <v>1544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822</v>
      </c>
    </row>
    <row r="223" customHeight="1" spans="2:22">
      <c r="B223" s="15"/>
      <c r="C223" s="16" t="s">
        <v>1545</v>
      </c>
      <c r="D223" s="17" t="s">
        <v>1546</v>
      </c>
      <c r="E223" s="17"/>
      <c r="F223" s="18" t="s">
        <v>1547</v>
      </c>
      <c r="G223" s="19" t="s">
        <v>1548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822</v>
      </c>
    </row>
    <row r="224" customHeight="1" spans="2:22">
      <c r="B224" s="15"/>
      <c r="C224" s="16" t="s">
        <v>1549</v>
      </c>
      <c r="D224" s="17" t="s">
        <v>1550</v>
      </c>
      <c r="E224" s="17"/>
      <c r="F224" s="18" t="s">
        <v>1551</v>
      </c>
      <c r="G224" s="19" t="s">
        <v>1552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822</v>
      </c>
    </row>
    <row r="225" customHeight="1" spans="2:22">
      <c r="B225" s="15"/>
      <c r="C225" s="16" t="s">
        <v>1553</v>
      </c>
      <c r="D225" s="17" t="s">
        <v>1554</v>
      </c>
      <c r="E225" s="17"/>
      <c r="F225" s="18" t="s">
        <v>1555</v>
      </c>
      <c r="G225" s="19" t="s">
        <v>1556</v>
      </c>
      <c r="H225" s="20">
        <v>598</v>
      </c>
      <c r="I225" s="34"/>
      <c r="J225" s="35">
        <v>28</v>
      </c>
      <c r="K225" s="36"/>
      <c r="L225" s="36"/>
      <c r="M225" s="36"/>
      <c r="N225" s="36">
        <v>2</v>
      </c>
      <c r="O225" s="36">
        <v>2</v>
      </c>
      <c r="P225" s="36">
        <v>2</v>
      </c>
      <c r="Q225" s="327">
        <v>0.24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816.666666666667</v>
      </c>
      <c r="V225" s="47" t="s">
        <v>822</v>
      </c>
    </row>
    <row r="226" customHeight="1" spans="2:22">
      <c r="B226" s="15"/>
      <c r="C226" s="16" t="s">
        <v>1557</v>
      </c>
      <c r="D226" s="17" t="s">
        <v>1558</v>
      </c>
      <c r="E226" s="17"/>
      <c r="F226" s="18" t="s">
        <v>1559</v>
      </c>
      <c r="G226" s="19" t="s">
        <v>1560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822</v>
      </c>
    </row>
    <row r="227" customHeight="1" spans="2:22">
      <c r="B227" s="15"/>
      <c r="C227" s="290" t="s">
        <v>1561</v>
      </c>
      <c r="D227" s="291" t="s">
        <v>1562</v>
      </c>
      <c r="E227" s="291"/>
      <c r="F227" s="329" t="s">
        <v>1563</v>
      </c>
      <c r="G227" s="292" t="s">
        <v>1564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822</v>
      </c>
    </row>
    <row r="228" customHeight="1" spans="2:22">
      <c r="B228" s="15"/>
      <c r="C228" s="290" t="s">
        <v>1565</v>
      </c>
      <c r="D228" s="291" t="s">
        <v>1566</v>
      </c>
      <c r="E228" s="291"/>
      <c r="F228" s="329" t="s">
        <v>1567</v>
      </c>
      <c r="G228" s="292" t="s">
        <v>1568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822</v>
      </c>
    </row>
    <row r="229" customHeight="1" spans="2:22">
      <c r="B229" s="15"/>
      <c r="C229" s="290" t="s">
        <v>1569</v>
      </c>
      <c r="D229" s="291" t="s">
        <v>1570</v>
      </c>
      <c r="E229" s="291"/>
      <c r="F229" s="329" t="s">
        <v>1018</v>
      </c>
      <c r="G229" s="292" t="s">
        <v>1571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822</v>
      </c>
    </row>
    <row r="230" customHeight="1" spans="2:22">
      <c r="B230" s="15"/>
      <c r="C230" s="290" t="s">
        <v>1572</v>
      </c>
      <c r="D230" s="291" t="s">
        <v>1573</v>
      </c>
      <c r="E230" s="291"/>
      <c r="F230" s="329" t="s">
        <v>1574</v>
      </c>
      <c r="G230" s="292" t="s">
        <v>1575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822</v>
      </c>
    </row>
    <row r="231" customHeight="1" spans="2:22">
      <c r="B231" s="15"/>
      <c r="C231" s="290" t="s">
        <v>1576</v>
      </c>
      <c r="D231" s="291" t="s">
        <v>1577</v>
      </c>
      <c r="E231" s="291"/>
      <c r="F231" s="329" t="s">
        <v>1034</v>
      </c>
      <c r="G231" s="292" t="s">
        <v>1578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822</v>
      </c>
    </row>
    <row r="232" customHeight="1" spans="2:22">
      <c r="B232" s="15"/>
      <c r="C232" s="290" t="s">
        <v>1579</v>
      </c>
      <c r="D232" s="291" t="s">
        <v>1580</v>
      </c>
      <c r="E232" s="291"/>
      <c r="F232" s="329" t="s">
        <v>1038</v>
      </c>
      <c r="G232" s="292" t="s">
        <v>1581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822</v>
      </c>
    </row>
    <row r="233" customHeight="1" spans="2:22">
      <c r="B233" s="15"/>
      <c r="C233" s="290" t="s">
        <v>1582</v>
      </c>
      <c r="D233" s="291" t="s">
        <v>1583</v>
      </c>
      <c r="E233" s="291"/>
      <c r="F233" s="329" t="s">
        <v>1584</v>
      </c>
      <c r="G233" s="292" t="s">
        <v>1585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822</v>
      </c>
    </row>
    <row r="234" customHeight="1" spans="2:22">
      <c r="B234" s="15"/>
      <c r="C234" s="290" t="s">
        <v>1586</v>
      </c>
      <c r="D234" s="291" t="s">
        <v>1587</v>
      </c>
      <c r="E234" s="291"/>
      <c r="F234" s="329" t="s">
        <v>1588</v>
      </c>
      <c r="G234" s="292" t="s">
        <v>1589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>
        <v>2</v>
      </c>
      <c r="O234" s="36">
        <v>4</v>
      </c>
      <c r="P234" s="36">
        <v>4</v>
      </c>
      <c r="Q234" s="327">
        <v>0.34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411.764705882353</v>
      </c>
      <c r="V234" s="47" t="s">
        <v>822</v>
      </c>
    </row>
    <row r="235" customHeight="1" spans="2:22">
      <c r="B235" s="15"/>
      <c r="C235" s="290" t="s">
        <v>1590</v>
      </c>
      <c r="D235" s="291" t="s">
        <v>1591</v>
      </c>
      <c r="E235" s="291"/>
      <c r="F235" s="329" t="s">
        <v>1592</v>
      </c>
      <c r="G235" s="292" t="s">
        <v>1593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822</v>
      </c>
    </row>
    <row r="236" customHeight="1" spans="2:22">
      <c r="B236" s="15"/>
      <c r="C236" s="290" t="s">
        <v>1594</v>
      </c>
      <c r="D236" s="291" t="s">
        <v>1595</v>
      </c>
      <c r="E236" s="291"/>
      <c r="F236" s="329" t="s">
        <v>1596</v>
      </c>
      <c r="G236" s="292" t="s">
        <v>1597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822</v>
      </c>
    </row>
    <row r="237" customHeight="1" spans="2:22">
      <c r="B237" s="15"/>
      <c r="C237" s="290" t="s">
        <v>1598</v>
      </c>
      <c r="D237" s="291" t="s">
        <v>1599</v>
      </c>
      <c r="E237" s="291"/>
      <c r="F237" s="329"/>
      <c r="G237" s="292" t="s">
        <v>1600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822</v>
      </c>
    </row>
    <row r="238" customHeight="1" spans="2:22">
      <c r="B238" s="15"/>
      <c r="C238" s="290" t="s">
        <v>1601</v>
      </c>
      <c r="D238" s="291" t="s">
        <v>1602</v>
      </c>
      <c r="E238" s="291"/>
      <c r="F238" s="329" t="s">
        <v>1603</v>
      </c>
      <c r="G238" s="292" t="s">
        <v>1604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822</v>
      </c>
    </row>
    <row r="239" customHeight="1" spans="2:22">
      <c r="B239" s="15"/>
      <c r="C239" s="290" t="s">
        <v>1605</v>
      </c>
      <c r="D239" s="291" t="s">
        <v>1606</v>
      </c>
      <c r="E239" s="291"/>
      <c r="F239" s="329" t="s">
        <v>1152</v>
      </c>
      <c r="G239" s="292" t="s">
        <v>1607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822</v>
      </c>
    </row>
    <row r="240" customHeight="1" spans="2:22">
      <c r="B240" s="15"/>
      <c r="C240" s="290" t="s">
        <v>1608</v>
      </c>
      <c r="D240" s="291" t="s">
        <v>1609</v>
      </c>
      <c r="E240" s="291"/>
      <c r="F240" s="329" t="s">
        <v>145</v>
      </c>
      <c r="G240" s="292" t="s">
        <v>1610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20</v>
      </c>
      <c r="S240" s="45"/>
      <c r="T240" s="45">
        <f t="shared" si="20"/>
        <v>20</v>
      </c>
      <c r="U240" s="33" t="str">
        <f t="shared" si="21"/>
        <v>-</v>
      </c>
      <c r="V240" s="47" t="s">
        <v>822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1413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36</v>
      </c>
      <c r="M18" s="104">
        <f t="shared" si="0"/>
        <v>385.2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1"/>
        <v>13</v>
      </c>
      <c r="L24" s="99">
        <f>'在庫（袜子）'!U24</f>
        <v>20</v>
      </c>
      <c r="M24" s="100">
        <f t="shared" si="0"/>
        <v>260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1"/>
        <v>13</v>
      </c>
      <c r="L25" s="103">
        <f>'在庫（袜子）'!U25</f>
        <v>100</v>
      </c>
      <c r="M25" s="104">
        <f t="shared" si="0"/>
        <v>1300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144" t="s">
        <v>459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189" t="s">
        <v>459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190" t="s">
        <v>459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561</v>
      </c>
      <c r="C67" s="145" t="s">
        <v>455</v>
      </c>
      <c r="D67" s="146" t="s">
        <v>562</v>
      </c>
      <c r="E67" s="147"/>
      <c r="F67" s="148" t="s">
        <v>16</v>
      </c>
      <c r="G67" s="148" t="s">
        <v>484</v>
      </c>
      <c r="H67" s="148" t="s">
        <v>462</v>
      </c>
      <c r="I67" s="191" t="s">
        <v>459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486</v>
      </c>
      <c r="H68" s="152" t="s">
        <v>465</v>
      </c>
      <c r="I68" s="152" t="s">
        <v>459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488</v>
      </c>
      <c r="H69" s="156" t="s">
        <v>468</v>
      </c>
      <c r="I69" s="198" t="s">
        <v>459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3"/>
        <v>13.5</v>
      </c>
      <c r="L87" s="107">
        <f>'在庫（袜子）'!U87</f>
        <v>20</v>
      </c>
      <c r="M87" s="108">
        <f t="shared" si="2"/>
        <v>270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3"/>
        <v>13.5</v>
      </c>
      <c r="L88" s="99">
        <f>'在庫（袜子）'!U88</f>
        <v>50</v>
      </c>
      <c r="M88" s="100">
        <f t="shared" si="2"/>
        <v>675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3"/>
        <v>13.5</v>
      </c>
      <c r="L89" s="103">
        <f>'在庫（袜子）'!U89</f>
        <v>70</v>
      </c>
      <c r="M89" s="104">
        <f t="shared" si="2"/>
        <v>945</v>
      </c>
    </row>
    <row r="90" ht="50.1" customHeight="1" spans="2:13">
      <c r="B90" s="145" t="s">
        <v>598</v>
      </c>
      <c r="C90" s="145" t="s">
        <v>491</v>
      </c>
      <c r="D90" s="146" t="s">
        <v>599</v>
      </c>
      <c r="E90" s="147"/>
      <c r="F90" s="148" t="s">
        <v>16</v>
      </c>
      <c r="G90" s="148" t="s">
        <v>484</v>
      </c>
      <c r="H90" s="148" t="s">
        <v>462</v>
      </c>
      <c r="I90" s="191" t="s">
        <v>472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486</v>
      </c>
      <c r="H91" s="152" t="s">
        <v>465</v>
      </c>
      <c r="I91" s="152" t="s">
        <v>472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488</v>
      </c>
      <c r="H92" s="156" t="s">
        <v>468</v>
      </c>
      <c r="I92" s="198" t="s">
        <v>472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217" t="s">
        <v>472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223" t="s">
        <v>472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224" t="s">
        <v>472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03" t="s">
        <v>472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614</v>
      </c>
      <c r="C100" s="169" t="s">
        <v>491</v>
      </c>
      <c r="D100" s="170" t="s">
        <v>615</v>
      </c>
      <c r="E100" s="147"/>
      <c r="F100" s="148" t="s">
        <v>16</v>
      </c>
      <c r="G100" s="148" t="s">
        <v>484</v>
      </c>
      <c r="H100" s="148" t="s">
        <v>462</v>
      </c>
      <c r="I100" s="148" t="s">
        <v>472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486</v>
      </c>
      <c r="H101" s="152" t="s">
        <v>465</v>
      </c>
      <c r="I101" s="152" t="s">
        <v>472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488</v>
      </c>
      <c r="H102" s="156" t="s">
        <v>468</v>
      </c>
      <c r="I102" s="156" t="s">
        <v>472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225" t="s">
        <v>472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202" t="s">
        <v>472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26" t="s">
        <v>472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491</v>
      </c>
      <c r="D112" s="179" t="s">
        <v>638</v>
      </c>
      <c r="E112" s="180"/>
      <c r="F112" s="148" t="s">
        <v>16</v>
      </c>
      <c r="G112" s="148" t="s">
        <v>484</v>
      </c>
      <c r="H112" s="148" t="s">
        <v>462</v>
      </c>
      <c r="I112" s="148" t="s">
        <v>472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486</v>
      </c>
      <c r="H113" s="152" t="s">
        <v>465</v>
      </c>
      <c r="I113" s="152" t="s">
        <v>472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488</v>
      </c>
      <c r="H114" s="156" t="s">
        <v>468</v>
      </c>
      <c r="I114" s="156" t="s">
        <v>472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144" t="s">
        <v>459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189" t="s">
        <v>459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26" t="s">
        <v>472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213" t="s">
        <v>459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142" t="s">
        <v>459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03" t="s">
        <v>472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657</v>
      </c>
      <c r="C121" s="145" t="s">
        <v>491</v>
      </c>
      <c r="D121" s="146" t="s">
        <v>658</v>
      </c>
      <c r="E121" s="185"/>
      <c r="F121" s="148" t="s">
        <v>16</v>
      </c>
      <c r="G121" s="186" t="s">
        <v>659</v>
      </c>
      <c r="H121" s="186" t="s">
        <v>458</v>
      </c>
      <c r="I121" s="191" t="s">
        <v>459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661</v>
      </c>
      <c r="H122" s="187" t="s">
        <v>462</v>
      </c>
      <c r="I122" s="152" t="s">
        <v>472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663</v>
      </c>
      <c r="H123" s="187" t="s">
        <v>465</v>
      </c>
      <c r="I123" s="152" t="s">
        <v>472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665</v>
      </c>
      <c r="H124" s="188" t="s">
        <v>468</v>
      </c>
      <c r="I124" s="198" t="s">
        <v>472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491</v>
      </c>
      <c r="D125" s="146" t="s">
        <v>667</v>
      </c>
      <c r="E125" s="147"/>
      <c r="F125" s="148" t="s">
        <v>16</v>
      </c>
      <c r="G125" s="186" t="s">
        <v>659</v>
      </c>
      <c r="H125" s="186" t="s">
        <v>458</v>
      </c>
      <c r="I125" s="148" t="s">
        <v>459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661</v>
      </c>
      <c r="H126" s="187" t="s">
        <v>462</v>
      </c>
      <c r="I126" s="152" t="s">
        <v>472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663</v>
      </c>
      <c r="H127" s="187" t="s">
        <v>465</v>
      </c>
      <c r="I127" s="152" t="s">
        <v>472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665</v>
      </c>
      <c r="H128" s="188" t="s">
        <v>468</v>
      </c>
      <c r="I128" s="156" t="s">
        <v>472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672</v>
      </c>
      <c r="C129" s="145" t="s">
        <v>491</v>
      </c>
      <c r="D129" s="146" t="s">
        <v>673</v>
      </c>
      <c r="E129" s="147"/>
      <c r="F129" s="148" t="s">
        <v>16</v>
      </c>
      <c r="G129" s="186" t="s">
        <v>661</v>
      </c>
      <c r="H129" s="186" t="s">
        <v>462</v>
      </c>
      <c r="I129" s="148" t="s">
        <v>472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675</v>
      </c>
      <c r="H130" s="187" t="s">
        <v>573</v>
      </c>
      <c r="I130" s="152" t="s">
        <v>472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677</v>
      </c>
      <c r="H131" s="188" t="s">
        <v>575</v>
      </c>
      <c r="I131" s="198" t="s">
        <v>472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491</v>
      </c>
      <c r="D132" s="230" t="s">
        <v>679</v>
      </c>
      <c r="E132" s="147"/>
      <c r="F132" s="148" t="s">
        <v>16</v>
      </c>
      <c r="G132" s="186" t="s">
        <v>661</v>
      </c>
      <c r="H132" s="186" t="s">
        <v>462</v>
      </c>
      <c r="I132" s="148" t="s">
        <v>472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675</v>
      </c>
      <c r="H133" s="187" t="s">
        <v>573</v>
      </c>
      <c r="I133" s="152" t="s">
        <v>472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677</v>
      </c>
      <c r="H134" s="188" t="s">
        <v>575</v>
      </c>
      <c r="I134" s="156" t="s">
        <v>472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455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20</v>
      </c>
      <c r="M204" s="104">
        <f t="shared" si="8"/>
        <v>274</v>
      </c>
    </row>
    <row r="205" ht="150" customHeight="1" spans="2:13">
      <c r="B205" s="271" t="s">
        <v>769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4109.2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630"/>
      <c r="H2" s="630"/>
      <c r="I2" s="630"/>
      <c r="J2" s="630"/>
      <c r="K2" s="736"/>
      <c r="L2" s="524" t="s">
        <v>196</v>
      </c>
      <c r="M2" s="630"/>
      <c r="N2" s="630"/>
      <c r="O2" s="630"/>
      <c r="P2" s="630"/>
      <c r="Q2" s="736"/>
      <c r="R2" s="596" t="s">
        <v>197</v>
      </c>
      <c r="S2" s="524" t="s">
        <v>198</v>
      </c>
      <c r="T2" s="630"/>
      <c r="U2" s="630"/>
      <c r="V2" s="630"/>
      <c r="W2" s="630"/>
      <c r="X2" s="676"/>
    </row>
    <row r="3" s="474" customFormat="1" ht="26.25" spans="2:24">
      <c r="B3" s="577" t="s">
        <v>12</v>
      </c>
      <c r="C3" s="577" t="s">
        <v>13</v>
      </c>
      <c r="D3" s="577" t="s">
        <v>14</v>
      </c>
      <c r="E3" s="578" t="s">
        <v>15</v>
      </c>
      <c r="F3" s="580" t="s">
        <v>16</v>
      </c>
      <c r="G3" s="577" t="s">
        <v>17</v>
      </c>
      <c r="H3" s="577" t="s">
        <v>18</v>
      </c>
      <c r="I3" s="577" t="s">
        <v>19</v>
      </c>
      <c r="J3" s="577" t="s">
        <v>20</v>
      </c>
      <c r="K3" s="877" t="s">
        <v>21</v>
      </c>
      <c r="L3" s="580" t="s">
        <v>16</v>
      </c>
      <c r="M3" s="577" t="s">
        <v>17</v>
      </c>
      <c r="N3" s="577" t="s">
        <v>18</v>
      </c>
      <c r="O3" s="577" t="s">
        <v>19</v>
      </c>
      <c r="P3" s="577" t="s">
        <v>20</v>
      </c>
      <c r="Q3" s="877" t="s">
        <v>21</v>
      </c>
      <c r="R3" s="597"/>
      <c r="S3" s="580" t="s">
        <v>16</v>
      </c>
      <c r="T3" s="577" t="s">
        <v>17</v>
      </c>
      <c r="U3" s="577" t="s">
        <v>18</v>
      </c>
      <c r="V3" s="577" t="s">
        <v>19</v>
      </c>
      <c r="W3" s="577" t="s">
        <v>20</v>
      </c>
      <c r="X3" s="877" t="s">
        <v>21</v>
      </c>
    </row>
    <row r="4" ht="30" customHeight="1" spans="2:24">
      <c r="B4" s="592" t="s">
        <v>22</v>
      </c>
      <c r="C4" s="592"/>
      <c r="D4" s="583" t="s">
        <v>23</v>
      </c>
      <c r="E4" s="584" t="s">
        <v>24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25</v>
      </c>
      <c r="T4" s="901" t="s">
        <v>26</v>
      </c>
      <c r="U4" s="901" t="s">
        <v>27</v>
      </c>
      <c r="V4" s="901" t="s">
        <v>28</v>
      </c>
      <c r="W4" s="901" t="s">
        <v>29</v>
      </c>
      <c r="X4" s="902"/>
    </row>
    <row r="5" ht="30" customHeight="1" spans="2:24">
      <c r="B5" s="581"/>
      <c r="C5" s="581"/>
      <c r="D5" s="583" t="s">
        <v>30</v>
      </c>
      <c r="E5" s="584" t="s">
        <v>31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32</v>
      </c>
      <c r="T5" s="905" t="s">
        <v>33</v>
      </c>
      <c r="U5" s="905" t="s">
        <v>34</v>
      </c>
      <c r="V5" s="905" t="s">
        <v>35</v>
      </c>
      <c r="W5" s="905" t="s">
        <v>36</v>
      </c>
      <c r="X5" s="906"/>
    </row>
    <row r="6" ht="30" customHeight="1" spans="2:24">
      <c r="B6" s="595"/>
      <c r="C6" s="595"/>
      <c r="D6" s="583" t="s">
        <v>37</v>
      </c>
      <c r="E6" s="584" t="s">
        <v>38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39</v>
      </c>
      <c r="T6" s="909" t="s">
        <v>40</v>
      </c>
      <c r="U6" s="909" t="s">
        <v>41</v>
      </c>
      <c r="V6" s="910" t="s">
        <v>42</v>
      </c>
      <c r="W6" s="910" t="s">
        <v>43</v>
      </c>
      <c r="X6" s="911"/>
    </row>
    <row r="7" ht="30" customHeight="1" spans="2:24">
      <c r="B7" s="592" t="s">
        <v>44</v>
      </c>
      <c r="C7" s="592"/>
      <c r="D7" s="583" t="s">
        <v>45</v>
      </c>
      <c r="E7" s="584" t="s">
        <v>46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47</v>
      </c>
      <c r="T7" s="914" t="s">
        <v>48</v>
      </c>
      <c r="U7" s="914" t="s">
        <v>49</v>
      </c>
      <c r="V7" s="914" t="s">
        <v>50</v>
      </c>
      <c r="W7" s="901" t="s">
        <v>51</v>
      </c>
      <c r="X7" s="915"/>
    </row>
    <row r="8" ht="30" customHeight="1" spans="2:24">
      <c r="B8" s="581"/>
      <c r="C8" s="581"/>
      <c r="D8" s="583" t="s">
        <v>52</v>
      </c>
      <c r="E8" s="584" t="s">
        <v>53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54</v>
      </c>
      <c r="T8" s="917" t="s">
        <v>55</v>
      </c>
      <c r="U8" s="917" t="s">
        <v>56</v>
      </c>
      <c r="V8" s="905" t="s">
        <v>57</v>
      </c>
      <c r="W8" s="905" t="s">
        <v>58</v>
      </c>
      <c r="X8" s="918"/>
    </row>
    <row r="9" ht="30" customHeight="1" spans="2:24">
      <c r="B9" s="581"/>
      <c r="C9" s="581"/>
      <c r="D9" s="583" t="s">
        <v>59</v>
      </c>
      <c r="E9" s="584" t="s">
        <v>60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61</v>
      </c>
      <c r="T9" s="917" t="s">
        <v>62</v>
      </c>
      <c r="U9" s="917" t="s">
        <v>63</v>
      </c>
      <c r="V9" s="905" t="s">
        <v>64</v>
      </c>
      <c r="W9" s="905" t="s">
        <v>65</v>
      </c>
      <c r="X9" s="918"/>
    </row>
    <row r="10" ht="30" customHeight="1" spans="2:24">
      <c r="B10" s="595"/>
      <c r="C10" s="595"/>
      <c r="D10" s="583" t="s">
        <v>66</v>
      </c>
      <c r="E10" s="584" t="s">
        <v>67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68</v>
      </c>
      <c r="T10" s="909" t="s">
        <v>69</v>
      </c>
      <c r="U10" s="909" t="s">
        <v>70</v>
      </c>
      <c r="V10" s="910" t="s">
        <v>71</v>
      </c>
      <c r="W10" s="910" t="s">
        <v>72</v>
      </c>
      <c r="X10" s="919"/>
    </row>
    <row r="11" ht="60" customHeight="1" spans="2:24">
      <c r="B11" s="592" t="s">
        <v>73</v>
      </c>
      <c r="C11" s="592"/>
      <c r="D11" s="583" t="s">
        <v>23</v>
      </c>
      <c r="E11" s="584" t="s">
        <v>24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74</v>
      </c>
      <c r="T11" s="914" t="s">
        <v>75</v>
      </c>
      <c r="U11" s="914" t="s">
        <v>76</v>
      </c>
      <c r="V11" s="901" t="s">
        <v>77</v>
      </c>
      <c r="W11" s="901" t="s">
        <v>78</v>
      </c>
      <c r="X11" s="921" t="s">
        <v>79</v>
      </c>
    </row>
    <row r="12" ht="60" customHeight="1" spans="2:24">
      <c r="B12" s="581"/>
      <c r="C12" s="581"/>
      <c r="D12" s="583" t="s">
        <v>37</v>
      </c>
      <c r="E12" s="584" t="s">
        <v>38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80</v>
      </c>
      <c r="T12" s="909" t="s">
        <v>81</v>
      </c>
      <c r="U12" s="909" t="s">
        <v>82</v>
      </c>
      <c r="V12" s="910" t="s">
        <v>83</v>
      </c>
      <c r="W12" s="910" t="s">
        <v>84</v>
      </c>
      <c r="X12" s="923" t="s">
        <v>85</v>
      </c>
    </row>
    <row r="13" ht="39.95" customHeight="1" spans="2:24">
      <c r="B13" s="592" t="s">
        <v>86</v>
      </c>
      <c r="C13" s="592"/>
      <c r="D13" s="583" t="s">
        <v>23</v>
      </c>
      <c r="E13" s="584" t="s">
        <v>24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87</v>
      </c>
      <c r="T13" s="925" t="s">
        <v>88</v>
      </c>
      <c r="U13" s="925" t="s">
        <v>89</v>
      </c>
      <c r="V13" s="926"/>
      <c r="W13" s="926"/>
      <c r="X13" s="915"/>
    </row>
    <row r="14" ht="39.95" customHeight="1" spans="2:24">
      <c r="B14" s="581"/>
      <c r="C14" s="581"/>
      <c r="D14" s="583" t="s">
        <v>30</v>
      </c>
      <c r="E14" s="584" t="s">
        <v>31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92</v>
      </c>
      <c r="T14" s="928" t="s">
        <v>93</v>
      </c>
      <c r="U14" s="928" t="s">
        <v>94</v>
      </c>
      <c r="V14" s="929"/>
      <c r="W14" s="929"/>
      <c r="X14" s="918"/>
    </row>
    <row r="15" ht="39.95" customHeight="1" spans="2:24">
      <c r="B15" s="595"/>
      <c r="C15" s="595"/>
      <c r="D15" s="583" t="s">
        <v>37</v>
      </c>
      <c r="E15" s="584" t="s">
        <v>38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97</v>
      </c>
      <c r="T15" s="931" t="s">
        <v>98</v>
      </c>
      <c r="U15" s="931" t="s">
        <v>99</v>
      </c>
      <c r="V15" s="932"/>
      <c r="W15" s="932"/>
      <c r="X15" s="919"/>
    </row>
    <row r="16" ht="39.95" customHeight="1" spans="2:24">
      <c r="B16" s="592" t="s">
        <v>102</v>
      </c>
      <c r="C16" s="592"/>
      <c r="D16" s="583" t="s">
        <v>23</v>
      </c>
      <c r="E16" s="584" t="s">
        <v>24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103</v>
      </c>
      <c r="T16" s="914" t="s">
        <v>104</v>
      </c>
      <c r="U16" s="914" t="s">
        <v>105</v>
      </c>
      <c r="V16" s="914" t="s">
        <v>106</v>
      </c>
      <c r="W16" s="914" t="s">
        <v>199</v>
      </c>
      <c r="X16" s="915"/>
    </row>
    <row r="17" ht="39.95" customHeight="1" spans="2:24">
      <c r="B17" s="581"/>
      <c r="C17" s="581"/>
      <c r="D17" s="583" t="s">
        <v>37</v>
      </c>
      <c r="E17" s="584" t="s">
        <v>38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108</v>
      </c>
      <c r="T17" s="917" t="s">
        <v>109</v>
      </c>
      <c r="U17" s="917" t="s">
        <v>110</v>
      </c>
      <c r="V17" s="917" t="s">
        <v>111</v>
      </c>
      <c r="W17" s="917" t="s">
        <v>112</v>
      </c>
      <c r="X17" s="918"/>
    </row>
    <row r="18" ht="39.95" customHeight="1" spans="2:24">
      <c r="B18" s="595"/>
      <c r="C18" s="595"/>
      <c r="D18" s="583" t="s">
        <v>30</v>
      </c>
      <c r="E18" s="584" t="s">
        <v>31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113</v>
      </c>
      <c r="T18" s="909" t="s">
        <v>114</v>
      </c>
      <c r="U18" s="909" t="s">
        <v>115</v>
      </c>
      <c r="V18" s="909" t="s">
        <v>116</v>
      </c>
      <c r="W18" s="909" t="s">
        <v>117</v>
      </c>
      <c r="X18" s="919"/>
    </row>
    <row r="19" ht="39.95" customHeight="1" spans="2:24">
      <c r="B19" s="592" t="s">
        <v>118</v>
      </c>
      <c r="C19" s="592"/>
      <c r="D19" s="583" t="s">
        <v>23</v>
      </c>
      <c r="E19" s="584" t="s">
        <v>24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119</v>
      </c>
      <c r="T19" s="914" t="s">
        <v>120</v>
      </c>
      <c r="U19" s="914" t="s">
        <v>121</v>
      </c>
      <c r="V19" s="914" t="s">
        <v>122</v>
      </c>
      <c r="W19" s="914" t="s">
        <v>123</v>
      </c>
      <c r="X19" s="915"/>
    </row>
    <row r="20" ht="39.95" customHeight="1" spans="2:24">
      <c r="B20" s="581"/>
      <c r="C20" s="581"/>
      <c r="D20" s="583" t="s">
        <v>30</v>
      </c>
      <c r="E20" s="584" t="s">
        <v>31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124</v>
      </c>
      <c r="T20" s="917" t="s">
        <v>125</v>
      </c>
      <c r="U20" s="917" t="s">
        <v>126</v>
      </c>
      <c r="V20" s="917" t="s">
        <v>127</v>
      </c>
      <c r="W20" s="917" t="s">
        <v>128</v>
      </c>
      <c r="X20" s="918"/>
    </row>
    <row r="21" ht="39.95" customHeight="1" spans="2:24">
      <c r="B21" s="595"/>
      <c r="C21" s="595"/>
      <c r="D21" s="583" t="s">
        <v>129</v>
      </c>
      <c r="E21" s="584" t="s">
        <v>130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131</v>
      </c>
      <c r="T21" s="909" t="s">
        <v>132</v>
      </c>
      <c r="U21" s="909" t="s">
        <v>133</v>
      </c>
      <c r="V21" s="909" t="s">
        <v>134</v>
      </c>
      <c r="W21" s="909" t="s">
        <v>135</v>
      </c>
      <c r="X21" s="919"/>
    </row>
    <row r="22" ht="60" customHeight="1" spans="2:24">
      <c r="B22" s="592" t="s">
        <v>136</v>
      </c>
      <c r="C22" s="592"/>
      <c r="D22" s="583" t="s">
        <v>137</v>
      </c>
      <c r="E22" s="584" t="s">
        <v>138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139</v>
      </c>
      <c r="T22" s="914" t="s">
        <v>140</v>
      </c>
      <c r="U22" s="914" t="s">
        <v>141</v>
      </c>
      <c r="V22" s="914" t="s">
        <v>142</v>
      </c>
      <c r="W22" s="914" t="s">
        <v>143</v>
      </c>
      <c r="X22" s="915"/>
    </row>
    <row r="23" ht="60" customHeight="1" spans="2:24">
      <c r="B23" s="595"/>
      <c r="C23" s="595"/>
      <c r="D23" s="583" t="s">
        <v>144</v>
      </c>
      <c r="E23" s="584" t="s">
        <v>145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146</v>
      </c>
      <c r="T23" s="909" t="s">
        <v>147</v>
      </c>
      <c r="U23" s="909" t="s">
        <v>148</v>
      </c>
      <c r="V23" s="909" t="s">
        <v>149</v>
      </c>
      <c r="W23" s="909" t="s">
        <v>150</v>
      </c>
      <c r="X23" s="919"/>
    </row>
    <row r="24" ht="30" customHeight="1" spans="2:24">
      <c r="B24" s="592" t="s">
        <v>151</v>
      </c>
      <c r="C24" s="592"/>
      <c r="D24" s="583" t="s">
        <v>152</v>
      </c>
      <c r="E24" s="584" t="s">
        <v>153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154</v>
      </c>
      <c r="T24" s="914" t="s">
        <v>155</v>
      </c>
      <c r="U24" s="914" t="s">
        <v>156</v>
      </c>
      <c r="V24" s="914" t="s">
        <v>157</v>
      </c>
      <c r="W24" s="914" t="s">
        <v>158</v>
      </c>
      <c r="X24" s="921" t="s">
        <v>159</v>
      </c>
    </row>
    <row r="25" ht="30" customHeight="1" spans="2:24">
      <c r="B25" s="581"/>
      <c r="C25" s="581"/>
      <c r="D25" s="583" t="s">
        <v>23</v>
      </c>
      <c r="E25" s="584" t="s">
        <v>24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160</v>
      </c>
      <c r="T25" s="917" t="s">
        <v>161</v>
      </c>
      <c r="U25" s="917" t="s">
        <v>162</v>
      </c>
      <c r="V25" s="917" t="s">
        <v>163</v>
      </c>
      <c r="W25" s="917" t="s">
        <v>164</v>
      </c>
      <c r="X25" s="934" t="s">
        <v>165</v>
      </c>
    </row>
    <row r="26" ht="30" customHeight="1" spans="2:24">
      <c r="B26" s="581"/>
      <c r="C26" s="581"/>
      <c r="D26" s="583" t="s">
        <v>30</v>
      </c>
      <c r="E26" s="584" t="s">
        <v>31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166</v>
      </c>
      <c r="T26" s="917" t="s">
        <v>167</v>
      </c>
      <c r="U26" s="917" t="s">
        <v>168</v>
      </c>
      <c r="V26" s="917" t="s">
        <v>169</v>
      </c>
      <c r="W26" s="917" t="s">
        <v>170</v>
      </c>
      <c r="X26" s="934" t="s">
        <v>171</v>
      </c>
    </row>
    <row r="27" ht="30" customHeight="1" spans="2:24">
      <c r="B27" s="595"/>
      <c r="C27" s="595"/>
      <c r="D27" s="583" t="s">
        <v>129</v>
      </c>
      <c r="E27" s="584" t="s">
        <v>130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172</v>
      </c>
      <c r="T27" s="909" t="s">
        <v>173</v>
      </c>
      <c r="U27" s="909" t="s">
        <v>174</v>
      </c>
      <c r="V27" s="909" t="s">
        <v>175</v>
      </c>
      <c r="W27" s="909" t="s">
        <v>176</v>
      </c>
      <c r="X27" s="923" t="s">
        <v>177</v>
      </c>
    </row>
    <row r="28" ht="140.1" customHeight="1" spans="2:24">
      <c r="B28" s="577" t="s">
        <v>178</v>
      </c>
      <c r="C28" s="577"/>
      <c r="D28" s="583" t="s">
        <v>179</v>
      </c>
      <c r="E28" s="584" t="s">
        <v>179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180</v>
      </c>
      <c r="T28" s="938" t="s">
        <v>181</v>
      </c>
      <c r="U28" s="938" t="s">
        <v>182</v>
      </c>
      <c r="V28" s="938" t="s">
        <v>183</v>
      </c>
      <c r="W28" s="939"/>
      <c r="X28" s="940"/>
    </row>
    <row r="29" ht="60" customHeight="1" spans="2:24">
      <c r="B29" s="592" t="s">
        <v>184</v>
      </c>
      <c r="C29" s="592"/>
      <c r="D29" s="583" t="s">
        <v>23</v>
      </c>
      <c r="E29" s="584" t="s">
        <v>24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185</v>
      </c>
      <c r="T29" s="914" t="s">
        <v>186</v>
      </c>
      <c r="U29" s="914" t="s">
        <v>187</v>
      </c>
      <c r="V29" s="914" t="s">
        <v>188</v>
      </c>
      <c r="W29" s="914" t="s">
        <v>189</v>
      </c>
      <c r="X29" s="915"/>
    </row>
    <row r="30" ht="60" customHeight="1" spans="2:24">
      <c r="B30" s="595"/>
      <c r="C30" s="595"/>
      <c r="D30" s="583" t="s">
        <v>30</v>
      </c>
      <c r="E30" s="584" t="s">
        <v>31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190</v>
      </c>
      <c r="T30" s="909" t="s">
        <v>191</v>
      </c>
      <c r="U30" s="909" t="s">
        <v>192</v>
      </c>
      <c r="V30" s="909" t="s">
        <v>193</v>
      </c>
      <c r="W30" s="909" t="s">
        <v>194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0</v>
      </c>
      <c r="BY2" s="630"/>
      <c r="BZ2" s="630"/>
      <c r="CA2" s="630"/>
      <c r="CB2" s="630"/>
      <c r="CC2" s="630"/>
      <c r="CD2" s="736"/>
      <c r="CE2" s="524" t="s">
        <v>10</v>
      </c>
      <c r="CF2" s="630"/>
      <c r="CG2" s="630"/>
      <c r="CH2" s="630"/>
      <c r="CI2" s="630"/>
      <c r="CJ2" s="630"/>
      <c r="CK2" s="736"/>
      <c r="CL2" s="532" t="s">
        <v>11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12</v>
      </c>
      <c r="C3" s="693" t="s">
        <v>13</v>
      </c>
      <c r="D3" s="693" t="s">
        <v>14</v>
      </c>
      <c r="E3" s="694" t="s">
        <v>15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200</v>
      </c>
      <c r="C4" s="632"/>
      <c r="D4" s="696" t="s">
        <v>201</v>
      </c>
      <c r="E4" s="697" t="s">
        <v>202</v>
      </c>
      <c r="F4" s="698" t="s">
        <v>203</v>
      </c>
      <c r="G4" s="698" t="s">
        <v>204</v>
      </c>
      <c r="H4" s="698" t="s">
        <v>205</v>
      </c>
      <c r="I4" s="698" t="s">
        <v>206</v>
      </c>
      <c r="J4" s="698" t="s">
        <v>207</v>
      </c>
      <c r="K4" s="718"/>
      <c r="L4" s="719"/>
      <c r="M4" s="720">
        <v>5</v>
      </c>
      <c r="N4" s="721">
        <v>3</v>
      </c>
      <c r="O4" s="721">
        <v>4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7</v>
      </c>
      <c r="BR4" s="816">
        <f t="shared" si="0"/>
        <v>4</v>
      </c>
      <c r="BS4" s="816">
        <f t="shared" si="0"/>
        <v>7</v>
      </c>
      <c r="BT4" s="816">
        <f t="shared" si="0"/>
        <v>6</v>
      </c>
      <c r="BU4" s="816">
        <f t="shared" si="0"/>
        <v>11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7</v>
      </c>
      <c r="CF4" s="831">
        <f t="shared" si="3"/>
        <v>4</v>
      </c>
      <c r="CG4" s="831">
        <f t="shared" si="3"/>
        <v>7</v>
      </c>
      <c r="CH4" s="831">
        <f t="shared" si="3"/>
        <v>6</v>
      </c>
      <c r="CI4" s="831">
        <f t="shared" si="3"/>
        <v>11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208</v>
      </c>
      <c r="E5" s="700" t="s">
        <v>209</v>
      </c>
      <c r="F5" s="701" t="s">
        <v>210</v>
      </c>
      <c r="G5" s="701" t="s">
        <v>211</v>
      </c>
      <c r="H5" s="701" t="s">
        <v>212</v>
      </c>
      <c r="I5" s="701" t="s">
        <v>213</v>
      </c>
      <c r="J5" s="701" t="s">
        <v>214</v>
      </c>
      <c r="K5" s="701"/>
      <c r="L5" s="722"/>
      <c r="M5" s="723">
        <v>3</v>
      </c>
      <c r="N5" s="724">
        <v>3</v>
      </c>
      <c r="O5" s="724">
        <v>4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13</v>
      </c>
      <c r="BR5" s="818">
        <f t="shared" si="0"/>
        <v>8</v>
      </c>
      <c r="BS5" s="818">
        <f t="shared" si="0"/>
        <v>9</v>
      </c>
      <c r="BT5" s="818">
        <f t="shared" si="0"/>
        <v>7</v>
      </c>
      <c r="BU5" s="818">
        <f t="shared" si="0"/>
        <v>6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13</v>
      </c>
      <c r="CF5" s="833">
        <f t="shared" si="3"/>
        <v>8</v>
      </c>
      <c r="CG5" s="833">
        <f t="shared" si="3"/>
        <v>9</v>
      </c>
      <c r="CH5" s="833">
        <f t="shared" si="3"/>
        <v>7</v>
      </c>
      <c r="CI5" s="833">
        <f t="shared" si="3"/>
        <v>6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215</v>
      </c>
      <c r="E6" s="702" t="s">
        <v>216</v>
      </c>
      <c r="F6" s="701" t="s">
        <v>217</v>
      </c>
      <c r="G6" s="701" t="s">
        <v>218</v>
      </c>
      <c r="H6" s="701" t="s">
        <v>219</v>
      </c>
      <c r="I6" s="701" t="s">
        <v>220</v>
      </c>
      <c r="J6" s="701" t="s">
        <v>221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>
        <v>3</v>
      </c>
      <c r="BD6" s="794"/>
      <c r="BE6" s="794">
        <v>1</v>
      </c>
      <c r="BF6" s="794"/>
      <c r="BG6" s="794"/>
      <c r="BH6" s="811"/>
      <c r="BI6" s="792"/>
      <c r="BJ6" s="793">
        <v>0.05</v>
      </c>
      <c r="BK6" s="794"/>
      <c r="BL6" s="794">
        <v>0.05</v>
      </c>
      <c r="BM6" s="794"/>
      <c r="BN6" s="794"/>
      <c r="BO6" s="811"/>
      <c r="BP6" s="792"/>
      <c r="BQ6" s="817">
        <f t="shared" si="0"/>
        <v>12</v>
      </c>
      <c r="BR6" s="818">
        <f t="shared" si="0"/>
        <v>5</v>
      </c>
      <c r="BS6" s="818">
        <f t="shared" si="0"/>
        <v>8</v>
      </c>
      <c r="BT6" s="818">
        <f t="shared" si="0"/>
        <v>7</v>
      </c>
      <c r="BU6" s="818">
        <f t="shared" si="0"/>
        <v>7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12</v>
      </c>
      <c r="CF6" s="833">
        <f t="shared" si="3"/>
        <v>5</v>
      </c>
      <c r="CG6" s="833">
        <f t="shared" si="3"/>
        <v>8</v>
      </c>
      <c r="CH6" s="833">
        <f t="shared" si="3"/>
        <v>7</v>
      </c>
      <c r="CI6" s="833">
        <f t="shared" si="3"/>
        <v>7</v>
      </c>
      <c r="CJ6" s="833">
        <f t="shared" si="4"/>
        <v>0</v>
      </c>
      <c r="CK6" s="833">
        <f t="shared" si="5"/>
        <v>0</v>
      </c>
      <c r="CL6" s="849">
        <f t="shared" si="6"/>
        <v>1680</v>
      </c>
      <c r="CM6" s="850" t="str">
        <f t="shared" si="6"/>
        <v>-</v>
      </c>
      <c r="CN6" s="850">
        <f t="shared" si="6"/>
        <v>1120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222</v>
      </c>
      <c r="E7" s="704" t="s">
        <v>222</v>
      </c>
      <c r="F7" s="705" t="s">
        <v>223</v>
      </c>
      <c r="G7" s="705" t="s">
        <v>224</v>
      </c>
      <c r="H7" s="705" t="s">
        <v>225</v>
      </c>
      <c r="I7" s="705" t="s">
        <v>226</v>
      </c>
      <c r="J7" s="705" t="s">
        <v>227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7</v>
      </c>
      <c r="BS7" s="820">
        <f t="shared" si="0"/>
        <v>12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7</v>
      </c>
      <c r="CG7" s="835">
        <f t="shared" si="3"/>
        <v>12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228</v>
      </c>
      <c r="C8" s="706"/>
      <c r="D8" s="707" t="s">
        <v>229</v>
      </c>
      <c r="E8" s="708" t="s">
        <v>230</v>
      </c>
      <c r="F8" s="709" t="s">
        <v>231</v>
      </c>
      <c r="G8" s="709" t="s">
        <v>232</v>
      </c>
      <c r="H8" s="709" t="s">
        <v>233</v>
      </c>
      <c r="I8" s="709" t="s">
        <v>234</v>
      </c>
      <c r="J8" s="709" t="s">
        <v>235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236</v>
      </c>
      <c r="E9" s="700" t="s">
        <v>237</v>
      </c>
      <c r="F9" s="701" t="s">
        <v>238</v>
      </c>
      <c r="G9" s="701" t="s">
        <v>239</v>
      </c>
      <c r="H9" s="701" t="s">
        <v>240</v>
      </c>
      <c r="I9" s="701" t="s">
        <v>241</v>
      </c>
      <c r="J9" s="701" t="s">
        <v>242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>
        <v>1</v>
      </c>
      <c r="AT9" s="773"/>
      <c r="AU9" s="744"/>
      <c r="AV9" s="538"/>
      <c r="AW9" s="790">
        <v>1</v>
      </c>
      <c r="AX9" s="790"/>
      <c r="AY9" s="790">
        <v>2</v>
      </c>
      <c r="AZ9" s="790">
        <v>2</v>
      </c>
      <c r="BA9" s="791"/>
      <c r="BB9" s="792"/>
      <c r="BC9" s="793">
        <v>1</v>
      </c>
      <c r="BD9" s="794">
        <v>1</v>
      </c>
      <c r="BE9" s="794">
        <v>2</v>
      </c>
      <c r="BF9" s="794">
        <v>2</v>
      </c>
      <c r="BG9" s="794">
        <v>2</v>
      </c>
      <c r="BH9" s="811"/>
      <c r="BI9" s="792"/>
      <c r="BJ9" s="793">
        <v>0.02</v>
      </c>
      <c r="BK9" s="794">
        <v>0.05</v>
      </c>
      <c r="BL9" s="794">
        <v>0.03</v>
      </c>
      <c r="BM9" s="794">
        <v>0.1</v>
      </c>
      <c r="BN9" s="794">
        <v>0.17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10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10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>
        <f t="shared" si="6"/>
        <v>2100</v>
      </c>
      <c r="CM9" s="850">
        <f t="shared" si="6"/>
        <v>980</v>
      </c>
      <c r="CN9" s="850">
        <f t="shared" si="6"/>
        <v>2333.33333333333</v>
      </c>
      <c r="CO9" s="850">
        <f t="shared" si="6"/>
        <v>280</v>
      </c>
      <c r="CP9" s="850">
        <f t="shared" si="6"/>
        <v>205.882352941176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243</v>
      </c>
      <c r="E10" s="700" t="s">
        <v>244</v>
      </c>
      <c r="F10" s="701" t="s">
        <v>245</v>
      </c>
      <c r="G10" s="701" t="s">
        <v>246</v>
      </c>
      <c r="H10" s="701" t="s">
        <v>247</v>
      </c>
      <c r="I10" s="701" t="s">
        <v>248</v>
      </c>
      <c r="J10" s="701" t="s">
        <v>249</v>
      </c>
      <c r="K10" s="701"/>
      <c r="L10" s="722"/>
      <c r="M10" s="723">
        <v>5</v>
      </c>
      <c r="N10" s="724">
        <v>7</v>
      </c>
      <c r="O10" s="724">
        <v>4</v>
      </c>
      <c r="P10" s="724"/>
      <c r="Q10" s="724">
        <v>3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/>
      <c r="AR10" s="772"/>
      <c r="AS10" s="772">
        <v>1</v>
      </c>
      <c r="AT10" s="773"/>
      <c r="AU10" s="744"/>
      <c r="AV10" s="538">
        <v>1</v>
      </c>
      <c r="AW10" s="790">
        <v>1</v>
      </c>
      <c r="AX10" s="790">
        <v>2</v>
      </c>
      <c r="AY10" s="790">
        <v>1</v>
      </c>
      <c r="AZ10" s="790">
        <v>1</v>
      </c>
      <c r="BA10" s="791"/>
      <c r="BB10" s="792"/>
      <c r="BC10" s="793">
        <v>2</v>
      </c>
      <c r="BD10" s="794">
        <v>1</v>
      </c>
      <c r="BE10" s="794">
        <v>6</v>
      </c>
      <c r="BF10" s="794">
        <v>3</v>
      </c>
      <c r="BG10" s="794">
        <v>1</v>
      </c>
      <c r="BH10" s="811"/>
      <c r="BI10" s="792"/>
      <c r="BJ10" s="793">
        <v>0.07</v>
      </c>
      <c r="BK10" s="794">
        <v>0.05</v>
      </c>
      <c r="BL10" s="794">
        <v>0.16</v>
      </c>
      <c r="BM10" s="794">
        <v>0.08</v>
      </c>
      <c r="BN10" s="794">
        <v>0.12</v>
      </c>
      <c r="BO10" s="811"/>
      <c r="BP10" s="792"/>
      <c r="BQ10" s="817">
        <f t="shared" si="0"/>
        <v>10</v>
      </c>
      <c r="BR10" s="818">
        <f t="shared" si="0"/>
        <v>7</v>
      </c>
      <c r="BS10" s="818">
        <f t="shared" si="0"/>
        <v>9</v>
      </c>
      <c r="BT10" s="818">
        <f t="shared" si="0"/>
        <v>0</v>
      </c>
      <c r="BU10" s="818">
        <f t="shared" si="0"/>
        <v>8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10</v>
      </c>
      <c r="CF10" s="833">
        <f t="shared" si="3"/>
        <v>7</v>
      </c>
      <c r="CG10" s="833">
        <f t="shared" si="3"/>
        <v>9</v>
      </c>
      <c r="CH10" s="833">
        <f t="shared" si="3"/>
        <v>0</v>
      </c>
      <c r="CI10" s="833">
        <f t="shared" si="3"/>
        <v>8</v>
      </c>
      <c r="CJ10" s="833">
        <f t="shared" si="4"/>
        <v>0</v>
      </c>
      <c r="CK10" s="833">
        <f t="shared" si="5"/>
        <v>0</v>
      </c>
      <c r="CL10" s="849">
        <f t="shared" si="6"/>
        <v>1000</v>
      </c>
      <c r="CM10" s="850">
        <f t="shared" si="6"/>
        <v>980</v>
      </c>
      <c r="CN10" s="850">
        <f t="shared" si="6"/>
        <v>393.75</v>
      </c>
      <c r="CO10" s="850">
        <f t="shared" si="6"/>
        <v>0</v>
      </c>
      <c r="CP10" s="850">
        <f t="shared" si="6"/>
        <v>466.666666666667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250</v>
      </c>
      <c r="E11" s="710" t="s">
        <v>251</v>
      </c>
      <c r="F11" s="711" t="s">
        <v>252</v>
      </c>
      <c r="G11" s="711" t="s">
        <v>253</v>
      </c>
      <c r="H11" s="711" t="s">
        <v>254</v>
      </c>
      <c r="I11" s="711" t="s">
        <v>255</v>
      </c>
      <c r="J11" s="711" t="s">
        <v>256</v>
      </c>
      <c r="K11" s="711"/>
      <c r="L11" s="731"/>
      <c r="M11" s="732">
        <v>7</v>
      </c>
      <c r="N11" s="733"/>
      <c r="O11" s="733"/>
      <c r="P11" s="733">
        <v>3</v>
      </c>
      <c r="Q11" s="733">
        <v>5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>
        <v>1</v>
      </c>
      <c r="AI11" s="781"/>
      <c r="AJ11" s="781"/>
      <c r="AK11" s="781">
        <v>1</v>
      </c>
      <c r="AL11" s="781"/>
      <c r="AM11" s="782"/>
      <c r="AN11" s="751"/>
      <c r="AO11" s="780">
        <v>1</v>
      </c>
      <c r="AP11" s="781"/>
      <c r="AQ11" s="781"/>
      <c r="AR11" s="781">
        <v>2</v>
      </c>
      <c r="AS11" s="781">
        <v>3</v>
      </c>
      <c r="AT11" s="782"/>
      <c r="AU11" s="751"/>
      <c r="AV11" s="541">
        <v>1</v>
      </c>
      <c r="AW11" s="805"/>
      <c r="AX11" s="805"/>
      <c r="AY11" s="805">
        <v>5</v>
      </c>
      <c r="AZ11" s="805">
        <v>6</v>
      </c>
      <c r="BA11" s="806"/>
      <c r="BB11" s="807"/>
      <c r="BC11" s="808">
        <v>2</v>
      </c>
      <c r="BD11" s="809"/>
      <c r="BE11" s="809"/>
      <c r="BF11" s="809">
        <v>6</v>
      </c>
      <c r="BG11" s="809">
        <v>8</v>
      </c>
      <c r="BH11" s="814"/>
      <c r="BI11" s="807"/>
      <c r="BJ11" s="808">
        <v>0.29</v>
      </c>
      <c r="BK11" s="809"/>
      <c r="BL11" s="809"/>
      <c r="BM11" s="809">
        <v>0.91</v>
      </c>
      <c r="BN11" s="809">
        <v>0.54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6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6</v>
      </c>
      <c r="CJ11" s="842">
        <f t="shared" si="4"/>
        <v>0</v>
      </c>
      <c r="CK11" s="842">
        <f t="shared" si="5"/>
        <v>0</v>
      </c>
      <c r="CL11" s="861">
        <f t="shared" si="6"/>
        <v>168.965517241379</v>
      </c>
      <c r="CM11" s="862" t="str">
        <f t="shared" si="6"/>
        <v>-</v>
      </c>
      <c r="CN11" s="862" t="str">
        <f t="shared" si="6"/>
        <v>-</v>
      </c>
      <c r="CO11" s="862">
        <f t="shared" si="6"/>
        <v>23.0769230769231</v>
      </c>
      <c r="CP11" s="862">
        <f t="shared" si="6"/>
        <v>77.7777777777778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257</v>
      </c>
      <c r="E12" s="710" t="s">
        <v>258</v>
      </c>
      <c r="F12" s="712"/>
      <c r="G12" s="712" t="s">
        <v>259</v>
      </c>
      <c r="H12" s="712" t="s">
        <v>260</v>
      </c>
      <c r="I12" s="712" t="s">
        <v>261</v>
      </c>
      <c r="J12" s="712" t="s">
        <v>262</v>
      </c>
      <c r="K12" s="712" t="s">
        <v>263</v>
      </c>
      <c r="L12" s="734" t="s">
        <v>264</v>
      </c>
      <c r="M12" s="723"/>
      <c r="N12" s="724">
        <v>3</v>
      </c>
      <c r="O12" s="724">
        <v>3</v>
      </c>
      <c r="P12" s="724">
        <v>2</v>
      </c>
      <c r="Q12" s="724">
        <v>3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7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/>
      <c r="AJ12" s="772"/>
      <c r="AK12" s="772"/>
      <c r="AL12" s="772"/>
      <c r="AM12" s="773"/>
      <c r="AN12" s="744"/>
      <c r="AO12" s="771"/>
      <c r="AP12" s="772"/>
      <c r="AQ12" s="772"/>
      <c r="AR12" s="772"/>
      <c r="AS12" s="772"/>
      <c r="AT12" s="773"/>
      <c r="AU12" s="744">
        <v>1</v>
      </c>
      <c r="AV12" s="538"/>
      <c r="AW12" s="790"/>
      <c r="AX12" s="790"/>
      <c r="AY12" s="790"/>
      <c r="AZ12" s="790"/>
      <c r="BA12" s="791"/>
      <c r="BB12" s="792">
        <v>1</v>
      </c>
      <c r="BC12" s="793"/>
      <c r="BD12" s="794"/>
      <c r="BE12" s="794"/>
      <c r="BF12" s="794"/>
      <c r="BG12" s="794"/>
      <c r="BH12" s="811"/>
      <c r="BI12" s="792">
        <v>1</v>
      </c>
      <c r="BJ12" s="793"/>
      <c r="BK12" s="794"/>
      <c r="BL12" s="794"/>
      <c r="BM12" s="794"/>
      <c r="BN12" s="794"/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10</v>
      </c>
      <c r="BS12" s="818">
        <f t="shared" si="9"/>
        <v>10</v>
      </c>
      <c r="BT12" s="818">
        <f t="shared" si="9"/>
        <v>9</v>
      </c>
      <c r="BU12" s="818">
        <f t="shared" si="9"/>
        <v>10</v>
      </c>
      <c r="BV12" s="818">
        <f t="shared" si="1"/>
        <v>10</v>
      </c>
      <c r="BW12" s="818">
        <f t="shared" si="2"/>
        <v>9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10</v>
      </c>
      <c r="CG12" s="833">
        <f t="shared" ref="CG12:CG18" si="12">BS12+BZ12</f>
        <v>10</v>
      </c>
      <c r="CH12" s="833">
        <f t="shared" ref="CH12:CH18" si="13">BT12+CA12</f>
        <v>9</v>
      </c>
      <c r="CI12" s="833">
        <f t="shared" ref="CI12:CI18" si="14">BU12+CB12</f>
        <v>10</v>
      </c>
      <c r="CJ12" s="833">
        <f t="shared" si="4"/>
        <v>10</v>
      </c>
      <c r="CK12" s="833">
        <f t="shared" si="5"/>
        <v>9</v>
      </c>
      <c r="CL12" s="849" t="str">
        <f t="shared" ref="CL12:CL18" si="15">IF(BJ12&lt;&gt;0,CE12/BJ12*7,"-")</f>
        <v>-</v>
      </c>
      <c r="CM12" s="850" t="str">
        <f t="shared" ref="CM12:CM18" si="16">IF(BK12&lt;&gt;0,CF12/BK12*7,"-")</f>
        <v>-</v>
      </c>
      <c r="CN12" s="850" t="str">
        <f t="shared" ref="CN12:CN18" si="17">IF(BL12&lt;&gt;0,CG12/BL12*7,"-")</f>
        <v>-</v>
      </c>
      <c r="CO12" s="850" t="str">
        <f t="shared" ref="CO12:CO18" si="18">IF(BM12&lt;&gt;0,CH12/BM12*7,"-")</f>
        <v>-</v>
      </c>
      <c r="CP12" s="850" t="str">
        <f t="shared" ref="CP12:CP18" si="19">IF(BN12&lt;&gt;0,CI12/BN12*7,"-")</f>
        <v>-</v>
      </c>
      <c r="CQ12" s="851" t="str">
        <f t="shared" si="7"/>
        <v>-</v>
      </c>
      <c r="CR12" s="852">
        <f t="shared" ref="CR12:CR18" si="20">IF(BP12&lt;&gt;0,CK12/BP12*7,"-")</f>
        <v>525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265</v>
      </c>
      <c r="E13" s="710" t="s">
        <v>266</v>
      </c>
      <c r="F13" s="712"/>
      <c r="G13" s="712" t="s">
        <v>267</v>
      </c>
      <c r="H13" s="712" t="s">
        <v>268</v>
      </c>
      <c r="I13" s="712" t="s">
        <v>269</v>
      </c>
      <c r="J13" s="712" t="s">
        <v>270</v>
      </c>
      <c r="K13" s="712" t="s">
        <v>271</v>
      </c>
      <c r="L13" s="734" t="s">
        <v>272</v>
      </c>
      <c r="M13" s="723"/>
      <c r="N13" s="724">
        <v>3</v>
      </c>
      <c r="O13" s="724">
        <v>3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>
        <v>1</v>
      </c>
      <c r="AL13" s="772"/>
      <c r="AM13" s="773"/>
      <c r="AN13" s="744"/>
      <c r="AO13" s="771"/>
      <c r="AP13" s="772"/>
      <c r="AQ13" s="772"/>
      <c r="AR13" s="772">
        <v>1</v>
      </c>
      <c r="AS13" s="772"/>
      <c r="AT13" s="773"/>
      <c r="AU13" s="744"/>
      <c r="AV13" s="538"/>
      <c r="AW13" s="790"/>
      <c r="AX13" s="790"/>
      <c r="AY13" s="790">
        <v>1</v>
      </c>
      <c r="AZ13" s="790"/>
      <c r="BA13" s="791"/>
      <c r="BB13" s="792"/>
      <c r="BC13" s="793"/>
      <c r="BD13" s="794"/>
      <c r="BE13" s="794"/>
      <c r="BF13" s="794">
        <v>1</v>
      </c>
      <c r="BG13" s="794"/>
      <c r="BH13" s="811"/>
      <c r="BI13" s="792"/>
      <c r="BJ13" s="793"/>
      <c r="BK13" s="794"/>
      <c r="BL13" s="794"/>
      <c r="BM13" s="794">
        <v>0.27</v>
      </c>
      <c r="BN13" s="794"/>
      <c r="BO13" s="811"/>
      <c r="BP13" s="792"/>
      <c r="BQ13" s="817">
        <f t="shared" si="9"/>
        <v>0</v>
      </c>
      <c r="BR13" s="818">
        <f t="shared" si="9"/>
        <v>10</v>
      </c>
      <c r="BS13" s="818">
        <f t="shared" si="9"/>
        <v>10</v>
      </c>
      <c r="BT13" s="818">
        <f t="shared" si="9"/>
        <v>9</v>
      </c>
      <c r="BU13" s="818">
        <f t="shared" si="9"/>
        <v>10</v>
      </c>
      <c r="BV13" s="818">
        <f t="shared" si="1"/>
        <v>10</v>
      </c>
      <c r="BW13" s="818">
        <f t="shared" si="2"/>
        <v>10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10</v>
      </c>
      <c r="CG13" s="833">
        <f t="shared" si="12"/>
        <v>10</v>
      </c>
      <c r="CH13" s="833">
        <f t="shared" si="13"/>
        <v>9</v>
      </c>
      <c r="CI13" s="833">
        <f t="shared" si="14"/>
        <v>10</v>
      </c>
      <c r="CJ13" s="833">
        <f t="shared" si="4"/>
        <v>10</v>
      </c>
      <c r="CK13" s="833">
        <f t="shared" si="5"/>
        <v>10</v>
      </c>
      <c r="CL13" s="849" t="str">
        <f t="shared" si="15"/>
        <v>-</v>
      </c>
      <c r="CM13" s="850" t="str">
        <f t="shared" si="16"/>
        <v>-</v>
      </c>
      <c r="CN13" s="850" t="str">
        <f t="shared" si="17"/>
        <v>-</v>
      </c>
      <c r="CO13" s="850">
        <f t="shared" si="18"/>
        <v>233.333333333333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273</v>
      </c>
      <c r="E14" s="710" t="s">
        <v>274</v>
      </c>
      <c r="F14" s="712"/>
      <c r="G14" s="712" t="s">
        <v>275</v>
      </c>
      <c r="H14" s="712" t="s">
        <v>276</v>
      </c>
      <c r="I14" s="712" t="s">
        <v>277</v>
      </c>
      <c r="J14" s="712" t="s">
        <v>278</v>
      </c>
      <c r="K14" s="712" t="s">
        <v>279</v>
      </c>
      <c r="L14" s="734" t="s">
        <v>280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3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10</v>
      </c>
      <c r="BS14" s="818">
        <f t="shared" si="9"/>
        <v>9</v>
      </c>
      <c r="BT14" s="818">
        <f t="shared" si="9"/>
        <v>10</v>
      </c>
      <c r="BU14" s="818">
        <f t="shared" si="9"/>
        <v>10</v>
      </c>
      <c r="BV14" s="818">
        <f t="shared" si="1"/>
        <v>10</v>
      </c>
      <c r="BW14" s="818">
        <f t="shared" si="2"/>
        <v>10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10</v>
      </c>
      <c r="CG14" s="833">
        <f t="shared" si="12"/>
        <v>9</v>
      </c>
      <c r="CH14" s="833">
        <f t="shared" si="13"/>
        <v>10</v>
      </c>
      <c r="CI14" s="833">
        <f t="shared" si="14"/>
        <v>10</v>
      </c>
      <c r="CJ14" s="833">
        <f t="shared" si="4"/>
        <v>10</v>
      </c>
      <c r="CK14" s="833">
        <f t="shared" si="5"/>
        <v>10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281</v>
      </c>
      <c r="E15" s="710" t="s">
        <v>282</v>
      </c>
      <c r="F15" s="712"/>
      <c r="G15" s="712" t="s">
        <v>283</v>
      </c>
      <c r="H15" s="712" t="s">
        <v>284</v>
      </c>
      <c r="I15" s="712" t="s">
        <v>285</v>
      </c>
      <c r="J15" s="712" t="s">
        <v>286</v>
      </c>
      <c r="K15" s="712" t="s">
        <v>287</v>
      </c>
      <c r="L15" s="734" t="s">
        <v>288</v>
      </c>
      <c r="M15" s="723"/>
      <c r="N15" s="724">
        <v>2</v>
      </c>
      <c r="O15" s="724">
        <v>3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7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>
        <v>1</v>
      </c>
      <c r="AJ15" s="772"/>
      <c r="AK15" s="772"/>
      <c r="AL15" s="772"/>
      <c r="AM15" s="773"/>
      <c r="AN15" s="744"/>
      <c r="AO15" s="771"/>
      <c r="AP15" s="772">
        <v>1</v>
      </c>
      <c r="AQ15" s="772"/>
      <c r="AR15" s="772"/>
      <c r="AS15" s="772"/>
      <c r="AT15" s="773"/>
      <c r="AU15" s="744"/>
      <c r="AV15" s="538"/>
      <c r="AW15" s="790">
        <v>1</v>
      </c>
      <c r="AX15" s="790"/>
      <c r="AY15" s="790"/>
      <c r="AZ15" s="790"/>
      <c r="BA15" s="791"/>
      <c r="BB15" s="792"/>
      <c r="BC15" s="793"/>
      <c r="BD15" s="794">
        <v>1</v>
      </c>
      <c r="BE15" s="794"/>
      <c r="BF15" s="794"/>
      <c r="BG15" s="794"/>
      <c r="BH15" s="811"/>
      <c r="BI15" s="792"/>
      <c r="BJ15" s="793"/>
      <c r="BK15" s="794">
        <v>0.27</v>
      </c>
      <c r="BL15" s="794"/>
      <c r="BM15" s="794"/>
      <c r="BN15" s="794"/>
      <c r="BO15" s="811"/>
      <c r="BP15" s="792"/>
      <c r="BQ15" s="817">
        <f t="shared" si="9"/>
        <v>0</v>
      </c>
      <c r="BR15" s="818">
        <f t="shared" si="9"/>
        <v>9</v>
      </c>
      <c r="BS15" s="818">
        <f t="shared" si="9"/>
        <v>10</v>
      </c>
      <c r="BT15" s="818">
        <f t="shared" si="9"/>
        <v>10</v>
      </c>
      <c r="BU15" s="818">
        <f t="shared" si="9"/>
        <v>10</v>
      </c>
      <c r="BV15" s="818">
        <f t="shared" si="1"/>
        <v>10</v>
      </c>
      <c r="BW15" s="818">
        <f t="shared" si="2"/>
        <v>10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9</v>
      </c>
      <c r="CG15" s="833">
        <f t="shared" si="12"/>
        <v>10</v>
      </c>
      <c r="CH15" s="833">
        <f t="shared" si="13"/>
        <v>10</v>
      </c>
      <c r="CI15" s="833">
        <f t="shared" si="14"/>
        <v>10</v>
      </c>
      <c r="CJ15" s="833">
        <f t="shared" si="4"/>
        <v>10</v>
      </c>
      <c r="CK15" s="833">
        <f t="shared" si="5"/>
        <v>10</v>
      </c>
      <c r="CL15" s="849" t="str">
        <f t="shared" si="15"/>
        <v>-</v>
      </c>
      <c r="CM15" s="850">
        <f t="shared" si="16"/>
        <v>233.333333333333</v>
      </c>
      <c r="CN15" s="850" t="str">
        <f t="shared" si="17"/>
        <v>-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289</v>
      </c>
      <c r="E16" s="710" t="s">
        <v>290</v>
      </c>
      <c r="F16" s="712"/>
      <c r="G16" s="712" t="s">
        <v>291</v>
      </c>
      <c r="H16" s="712" t="s">
        <v>292</v>
      </c>
      <c r="I16" s="712" t="s">
        <v>293</v>
      </c>
      <c r="J16" s="712" t="s">
        <v>294</v>
      </c>
      <c r="K16" s="712" t="s">
        <v>295</v>
      </c>
      <c r="L16" s="734" t="s">
        <v>296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297</v>
      </c>
      <c r="E17" s="710" t="s">
        <v>298</v>
      </c>
      <c r="F17" s="713"/>
      <c r="G17" s="713" t="s">
        <v>299</v>
      </c>
      <c r="H17" s="713" t="s">
        <v>300</v>
      </c>
      <c r="I17" s="713" t="s">
        <v>301</v>
      </c>
      <c r="J17" s="713" t="s">
        <v>302</v>
      </c>
      <c r="K17" s="713" t="s">
        <v>303</v>
      </c>
      <c r="L17" s="735" t="s">
        <v>304</v>
      </c>
      <c r="M17" s="732"/>
      <c r="N17" s="733">
        <v>3</v>
      </c>
      <c r="O17" s="733">
        <v>3</v>
      </c>
      <c r="P17" s="733">
        <v>3</v>
      </c>
      <c r="Q17" s="733">
        <v>3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/>
      <c r="AL17" s="781"/>
      <c r="AM17" s="782"/>
      <c r="AN17" s="751"/>
      <c r="AO17" s="780"/>
      <c r="AP17" s="781"/>
      <c r="AQ17" s="781"/>
      <c r="AR17" s="781"/>
      <c r="AS17" s="781"/>
      <c r="AT17" s="782"/>
      <c r="AU17" s="751">
        <v>1</v>
      </c>
      <c r="AV17" s="541"/>
      <c r="AW17" s="805"/>
      <c r="AX17" s="805"/>
      <c r="AY17" s="805"/>
      <c r="AZ17" s="805"/>
      <c r="BA17" s="806"/>
      <c r="BB17" s="807">
        <v>1</v>
      </c>
      <c r="BC17" s="808"/>
      <c r="BD17" s="809"/>
      <c r="BE17" s="809"/>
      <c r="BF17" s="809"/>
      <c r="BG17" s="809"/>
      <c r="BH17" s="814"/>
      <c r="BI17" s="807">
        <v>1</v>
      </c>
      <c r="BJ17" s="808"/>
      <c r="BK17" s="809"/>
      <c r="BL17" s="809"/>
      <c r="BM17" s="809"/>
      <c r="BN17" s="809"/>
      <c r="BO17" s="814"/>
      <c r="BP17" s="807">
        <v>0.12</v>
      </c>
      <c r="BQ17" s="823">
        <f t="shared" si="9"/>
        <v>0</v>
      </c>
      <c r="BR17" s="824">
        <f t="shared" si="9"/>
        <v>10</v>
      </c>
      <c r="BS17" s="824">
        <f t="shared" si="9"/>
        <v>10</v>
      </c>
      <c r="BT17" s="824">
        <f t="shared" si="9"/>
        <v>10</v>
      </c>
      <c r="BU17" s="824">
        <f t="shared" si="9"/>
        <v>10</v>
      </c>
      <c r="BV17" s="824">
        <f t="shared" si="1"/>
        <v>10</v>
      </c>
      <c r="BW17" s="824">
        <f t="shared" si="2"/>
        <v>9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10</v>
      </c>
      <c r="CG17" s="842">
        <f t="shared" si="12"/>
        <v>10</v>
      </c>
      <c r="CH17" s="842">
        <f t="shared" si="13"/>
        <v>10</v>
      </c>
      <c r="CI17" s="842">
        <f t="shared" si="14"/>
        <v>10</v>
      </c>
      <c r="CJ17" s="842">
        <f t="shared" si="4"/>
        <v>10</v>
      </c>
      <c r="CK17" s="842">
        <f t="shared" si="5"/>
        <v>9</v>
      </c>
      <c r="CL17" s="861" t="str">
        <f t="shared" si="15"/>
        <v>-</v>
      </c>
      <c r="CM17" s="862" t="str">
        <f t="shared" si="16"/>
        <v>-</v>
      </c>
      <c r="CN17" s="862" t="str">
        <f t="shared" si="17"/>
        <v>-</v>
      </c>
      <c r="CO17" s="862" t="str">
        <f t="shared" si="18"/>
        <v>-</v>
      </c>
      <c r="CP17" s="862" t="str">
        <f t="shared" si="19"/>
        <v>-</v>
      </c>
      <c r="CQ17" s="863" t="str">
        <f t="shared" si="7"/>
        <v>-</v>
      </c>
      <c r="CR17" s="864">
        <f t="shared" si="20"/>
        <v>525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305</v>
      </c>
      <c r="E18" s="715" t="s">
        <v>306</v>
      </c>
      <c r="F18" s="713"/>
      <c r="G18" s="713" t="s">
        <v>307</v>
      </c>
      <c r="H18" s="713" t="s">
        <v>308</v>
      </c>
      <c r="I18" s="713" t="s">
        <v>309</v>
      </c>
      <c r="J18" s="713" t="s">
        <v>310</v>
      </c>
      <c r="K18" s="713" t="s">
        <v>311</v>
      </c>
      <c r="L18" s="735" t="s">
        <v>312</v>
      </c>
      <c r="M18" s="726"/>
      <c r="N18" s="727">
        <v>2</v>
      </c>
      <c r="O18" s="727">
        <v>2</v>
      </c>
      <c r="P18" s="727">
        <v>2</v>
      </c>
      <c r="Q18" s="727">
        <v>3</v>
      </c>
      <c r="R18" s="745">
        <v>3</v>
      </c>
      <c r="S18" s="746">
        <v>3</v>
      </c>
      <c r="T18" s="548"/>
      <c r="U18" s="519">
        <v>7</v>
      </c>
      <c r="V18" s="519">
        <v>7</v>
      </c>
      <c r="W18" s="519">
        <v>7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/>
      <c r="AJ18" s="775">
        <v>1</v>
      </c>
      <c r="AK18" s="775"/>
      <c r="AL18" s="775"/>
      <c r="AM18" s="776"/>
      <c r="AN18" s="746"/>
      <c r="AO18" s="774"/>
      <c r="AP18" s="775"/>
      <c r="AQ18" s="775">
        <v>1</v>
      </c>
      <c r="AR18" s="775">
        <v>1</v>
      </c>
      <c r="AS18" s="775"/>
      <c r="AT18" s="776"/>
      <c r="AU18" s="746"/>
      <c r="AV18" s="549"/>
      <c r="AW18" s="795"/>
      <c r="AX18" s="795">
        <v>1</v>
      </c>
      <c r="AY18" s="795">
        <v>1</v>
      </c>
      <c r="AZ18" s="795"/>
      <c r="BA18" s="796"/>
      <c r="BB18" s="797"/>
      <c r="BC18" s="798"/>
      <c r="BD18" s="799"/>
      <c r="BE18" s="799">
        <v>1</v>
      </c>
      <c r="BF18" s="799">
        <v>1</v>
      </c>
      <c r="BG18" s="799"/>
      <c r="BH18" s="812"/>
      <c r="BI18" s="797"/>
      <c r="BJ18" s="798"/>
      <c r="BK18" s="799"/>
      <c r="BL18" s="799">
        <v>0.27</v>
      </c>
      <c r="BM18" s="799">
        <v>0.12</v>
      </c>
      <c r="BN18" s="799"/>
      <c r="BO18" s="812"/>
      <c r="BP18" s="797"/>
      <c r="BQ18" s="819">
        <f t="shared" si="9"/>
        <v>0</v>
      </c>
      <c r="BR18" s="820">
        <f t="shared" si="9"/>
        <v>9</v>
      </c>
      <c r="BS18" s="820">
        <f t="shared" si="9"/>
        <v>9</v>
      </c>
      <c r="BT18" s="820">
        <f t="shared" si="9"/>
        <v>9</v>
      </c>
      <c r="BU18" s="820">
        <f t="shared" si="9"/>
        <v>10</v>
      </c>
      <c r="BV18" s="820">
        <f t="shared" si="1"/>
        <v>5</v>
      </c>
      <c r="BW18" s="820">
        <f t="shared" si="2"/>
        <v>10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9</v>
      </c>
      <c r="CG18" s="835">
        <f t="shared" si="12"/>
        <v>9</v>
      </c>
      <c r="CH18" s="835">
        <f t="shared" si="13"/>
        <v>9</v>
      </c>
      <c r="CI18" s="835">
        <f t="shared" si="14"/>
        <v>10</v>
      </c>
      <c r="CJ18" s="835">
        <f t="shared" si="4"/>
        <v>5</v>
      </c>
      <c r="CK18" s="835">
        <f t="shared" si="5"/>
        <v>10</v>
      </c>
      <c r="CL18" s="853" t="str">
        <f t="shared" si="15"/>
        <v>-</v>
      </c>
      <c r="CM18" s="854" t="str">
        <f t="shared" si="16"/>
        <v>-</v>
      </c>
      <c r="CN18" s="854">
        <f t="shared" si="17"/>
        <v>233.333333333333</v>
      </c>
      <c r="CO18" s="854">
        <f t="shared" si="18"/>
        <v>525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630"/>
      <c r="H2" s="630"/>
      <c r="I2" s="630"/>
      <c r="J2" s="630"/>
      <c r="K2" s="653"/>
      <c r="L2" s="653"/>
      <c r="M2" s="524" t="s">
        <v>196</v>
      </c>
      <c r="N2" s="630"/>
      <c r="O2" s="630"/>
      <c r="P2" s="630"/>
      <c r="Q2" s="630"/>
      <c r="R2" s="630"/>
      <c r="S2" s="653"/>
      <c r="T2" s="655" t="s">
        <v>197</v>
      </c>
      <c r="U2" s="524" t="s">
        <v>198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12</v>
      </c>
      <c r="C3" s="592" t="s">
        <v>13</v>
      </c>
      <c r="D3" s="592" t="s">
        <v>14</v>
      </c>
      <c r="E3" s="631" t="s">
        <v>15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200</v>
      </c>
      <c r="C4" s="632"/>
      <c r="D4" s="633" t="s">
        <v>201</v>
      </c>
      <c r="E4" s="634" t="s">
        <v>202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203</v>
      </c>
      <c r="V4" s="661" t="s">
        <v>204</v>
      </c>
      <c r="W4" s="661" t="s">
        <v>205</v>
      </c>
      <c r="X4" s="661" t="s">
        <v>206</v>
      </c>
      <c r="Y4" s="661" t="s">
        <v>207</v>
      </c>
      <c r="Z4" s="678"/>
      <c r="AA4" s="679"/>
    </row>
    <row r="5" s="474" customFormat="1" ht="99.95" customHeight="1" spans="2:27">
      <c r="B5" s="603"/>
      <c r="C5" s="588"/>
      <c r="D5" s="637" t="s">
        <v>208</v>
      </c>
      <c r="E5" s="638" t="s">
        <v>209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210</v>
      </c>
      <c r="V5" s="665" t="s">
        <v>211</v>
      </c>
      <c r="W5" s="665" t="s">
        <v>212</v>
      </c>
      <c r="X5" s="665" t="s">
        <v>213</v>
      </c>
      <c r="Y5" s="665" t="s">
        <v>214</v>
      </c>
      <c r="Z5" s="680"/>
      <c r="AA5" s="681"/>
    </row>
    <row r="6" s="474" customFormat="1" ht="99.95" customHeight="1" spans="2:27">
      <c r="B6" s="603"/>
      <c r="C6" s="588"/>
      <c r="D6" s="637" t="s">
        <v>215</v>
      </c>
      <c r="E6" s="640" t="s">
        <v>216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217</v>
      </c>
      <c r="V6" s="665" t="s">
        <v>218</v>
      </c>
      <c r="W6" s="665" t="s">
        <v>219</v>
      </c>
      <c r="X6" s="665" t="s">
        <v>220</v>
      </c>
      <c r="Y6" s="665" t="s">
        <v>221</v>
      </c>
      <c r="Z6" s="680"/>
      <c r="AA6" s="681"/>
    </row>
    <row r="7" s="474" customFormat="1" ht="99.95" customHeight="1" spans="2:27">
      <c r="B7" s="641"/>
      <c r="C7" s="642"/>
      <c r="D7" s="643" t="s">
        <v>222</v>
      </c>
      <c r="E7" s="644" t="s">
        <v>222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223</v>
      </c>
      <c r="V7" s="669" t="s">
        <v>224</v>
      </c>
      <c r="W7" s="669" t="s">
        <v>225</v>
      </c>
      <c r="X7" s="669" t="s">
        <v>226</v>
      </c>
      <c r="Y7" s="669" t="s">
        <v>227</v>
      </c>
      <c r="Z7" s="682"/>
      <c r="AA7" s="683"/>
    </row>
    <row r="8" s="474" customFormat="1" ht="99.95" customHeight="1" spans="2:27">
      <c r="B8" s="477" t="s">
        <v>228</v>
      </c>
      <c r="C8" s="632"/>
      <c r="D8" s="647" t="s">
        <v>229</v>
      </c>
      <c r="E8" s="634" t="s">
        <v>230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231</v>
      </c>
      <c r="V8" s="661" t="s">
        <v>232</v>
      </c>
      <c r="W8" s="661" t="s">
        <v>233</v>
      </c>
      <c r="X8" s="661" t="s">
        <v>234</v>
      </c>
      <c r="Y8" s="661" t="s">
        <v>235</v>
      </c>
      <c r="Z8" s="684"/>
      <c r="AA8" s="685"/>
    </row>
    <row r="9" s="474" customFormat="1" ht="99.95" customHeight="1" spans="2:27">
      <c r="B9" s="648"/>
      <c r="C9" s="588"/>
      <c r="D9" s="637" t="s">
        <v>236</v>
      </c>
      <c r="E9" s="638" t="s">
        <v>237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238</v>
      </c>
      <c r="V9" s="665" t="s">
        <v>239</v>
      </c>
      <c r="W9" s="665" t="s">
        <v>240</v>
      </c>
      <c r="X9" s="665" t="s">
        <v>241</v>
      </c>
      <c r="Y9" s="665" t="s">
        <v>242</v>
      </c>
      <c r="Z9" s="680"/>
      <c r="AA9" s="681"/>
    </row>
    <row r="10" s="474" customFormat="1" ht="99.95" customHeight="1" spans="2:27">
      <c r="B10" s="648"/>
      <c r="C10" s="588"/>
      <c r="D10" s="637" t="s">
        <v>243</v>
      </c>
      <c r="E10" s="638" t="s">
        <v>244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245</v>
      </c>
      <c r="V10" s="665" t="s">
        <v>246</v>
      </c>
      <c r="W10" s="665" t="s">
        <v>247</v>
      </c>
      <c r="X10" s="665" t="s">
        <v>248</v>
      </c>
      <c r="Y10" s="665" t="s">
        <v>249</v>
      </c>
      <c r="Z10" s="680"/>
      <c r="AA10" s="681"/>
    </row>
    <row r="11" s="474" customFormat="1" ht="99.95" customHeight="1" spans="2:27">
      <c r="B11" s="648"/>
      <c r="C11" s="588"/>
      <c r="D11" s="637" t="s">
        <v>250</v>
      </c>
      <c r="E11" s="649" t="s">
        <v>251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252</v>
      </c>
      <c r="V11" s="665" t="s">
        <v>253</v>
      </c>
      <c r="W11" s="665" t="s">
        <v>254</v>
      </c>
      <c r="X11" s="665" t="s">
        <v>255</v>
      </c>
      <c r="Y11" s="665" t="s">
        <v>256</v>
      </c>
      <c r="Z11" s="686"/>
      <c r="AA11" s="687"/>
    </row>
    <row r="12" s="474" customFormat="1" ht="99.95" customHeight="1" spans="2:27">
      <c r="B12" s="648"/>
      <c r="C12" s="588"/>
      <c r="D12" s="637" t="s">
        <v>257</v>
      </c>
      <c r="E12" s="649" t="s">
        <v>258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259</v>
      </c>
      <c r="W12" s="672" t="s">
        <v>260</v>
      </c>
      <c r="X12" s="672" t="s">
        <v>261</v>
      </c>
      <c r="Y12" s="672" t="s">
        <v>262</v>
      </c>
      <c r="Z12" s="688" t="s">
        <v>263</v>
      </c>
      <c r="AA12" s="689" t="s">
        <v>264</v>
      </c>
    </row>
    <row r="13" s="474" customFormat="1" ht="99.95" customHeight="1" spans="2:27">
      <c r="B13" s="648"/>
      <c r="C13" s="588"/>
      <c r="D13" s="637" t="s">
        <v>265</v>
      </c>
      <c r="E13" s="649" t="s">
        <v>266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267</v>
      </c>
      <c r="W13" s="672" t="s">
        <v>268</v>
      </c>
      <c r="X13" s="672" t="s">
        <v>269</v>
      </c>
      <c r="Y13" s="672" t="s">
        <v>270</v>
      </c>
      <c r="Z13" s="688" t="s">
        <v>271</v>
      </c>
      <c r="AA13" s="689" t="s">
        <v>272</v>
      </c>
    </row>
    <row r="14" s="474" customFormat="1" ht="99.95" customHeight="1" spans="2:27">
      <c r="B14" s="648"/>
      <c r="C14" s="588"/>
      <c r="D14" s="637" t="s">
        <v>273</v>
      </c>
      <c r="E14" s="649" t="s">
        <v>274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275</v>
      </c>
      <c r="W14" s="672" t="s">
        <v>276</v>
      </c>
      <c r="X14" s="672" t="s">
        <v>277</v>
      </c>
      <c r="Y14" s="672" t="s">
        <v>278</v>
      </c>
      <c r="Z14" s="688" t="s">
        <v>279</v>
      </c>
      <c r="AA14" s="689" t="s">
        <v>280</v>
      </c>
    </row>
    <row r="15" s="474" customFormat="1" ht="99.95" customHeight="1" spans="2:27">
      <c r="B15" s="648"/>
      <c r="C15" s="588"/>
      <c r="D15" s="637" t="s">
        <v>281</v>
      </c>
      <c r="E15" s="649" t="s">
        <v>282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283</v>
      </c>
      <c r="W15" s="672" t="s">
        <v>284</v>
      </c>
      <c r="X15" s="672" t="s">
        <v>285</v>
      </c>
      <c r="Y15" s="672" t="s">
        <v>286</v>
      </c>
      <c r="Z15" s="688" t="s">
        <v>287</v>
      </c>
      <c r="AA15" s="689" t="s">
        <v>288</v>
      </c>
    </row>
    <row r="16" s="474" customFormat="1" ht="99.95" customHeight="1" spans="2:27">
      <c r="B16" s="648"/>
      <c r="C16" s="588"/>
      <c r="D16" s="637" t="s">
        <v>289</v>
      </c>
      <c r="E16" s="649" t="s">
        <v>290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291</v>
      </c>
      <c r="W16" s="672" t="s">
        <v>292</v>
      </c>
      <c r="X16" s="672" t="s">
        <v>293</v>
      </c>
      <c r="Y16" s="672" t="s">
        <v>294</v>
      </c>
      <c r="Z16" s="688" t="s">
        <v>295</v>
      </c>
      <c r="AA16" s="689" t="s">
        <v>296</v>
      </c>
    </row>
    <row r="17" s="474" customFormat="1" ht="99.95" customHeight="1" spans="2:27">
      <c r="B17" s="648"/>
      <c r="C17" s="588"/>
      <c r="D17" s="637" t="s">
        <v>297</v>
      </c>
      <c r="E17" s="649" t="s">
        <v>298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299</v>
      </c>
      <c r="W17" s="672" t="s">
        <v>300</v>
      </c>
      <c r="X17" s="672" t="s">
        <v>301</v>
      </c>
      <c r="Y17" s="672" t="s">
        <v>302</v>
      </c>
      <c r="Z17" s="688" t="s">
        <v>303</v>
      </c>
      <c r="AA17" s="689" t="s">
        <v>304</v>
      </c>
    </row>
    <row r="18" s="474" customFormat="1" ht="99.95" customHeight="1" spans="2:27">
      <c r="B18" s="650"/>
      <c r="C18" s="642"/>
      <c r="D18" s="651" t="s">
        <v>305</v>
      </c>
      <c r="E18" s="652" t="s">
        <v>306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307</v>
      </c>
      <c r="W18" s="674" t="s">
        <v>308</v>
      </c>
      <c r="X18" s="674" t="s">
        <v>309</v>
      </c>
      <c r="Y18" s="674" t="s">
        <v>310</v>
      </c>
      <c r="Z18" s="690" t="s">
        <v>311</v>
      </c>
      <c r="AA18" s="69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0</v>
      </c>
    </row>
    <row r="2" ht="28.5" spans="17:17">
      <c r="Q2" s="552"/>
    </row>
    <row r="3" ht="60" customHeight="1" spans="3:18">
      <c r="C3" s="524" t="s">
        <v>13</v>
      </c>
      <c r="D3" s="524" t="s">
        <v>313</v>
      </c>
      <c r="E3" s="524" t="s">
        <v>313</v>
      </c>
      <c r="F3" s="524" t="s">
        <v>198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0</v>
      </c>
      <c r="Q3" s="524" t="s">
        <v>10</v>
      </c>
      <c r="R3" s="553" t="s">
        <v>11</v>
      </c>
    </row>
    <row r="4" s="575" customFormat="1" ht="99.95" customHeight="1" spans="2:19">
      <c r="B4" s="477" t="s">
        <v>314</v>
      </c>
      <c r="C4" s="602"/>
      <c r="D4" s="480" t="s">
        <v>315</v>
      </c>
      <c r="E4" s="480" t="s">
        <v>316</v>
      </c>
      <c r="F4" s="488" t="s">
        <v>317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318</v>
      </c>
      <c r="E5" s="605" t="s">
        <v>319</v>
      </c>
      <c r="F5" s="606" t="s">
        <v>320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321</v>
      </c>
      <c r="C6" s="590"/>
      <c r="D6" s="496" t="s">
        <v>322</v>
      </c>
      <c r="E6" s="496" t="s">
        <v>323</v>
      </c>
      <c r="F6" s="608" t="s">
        <v>324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325</v>
      </c>
      <c r="C7" s="612"/>
      <c r="D7" s="497" t="s">
        <v>326</v>
      </c>
      <c r="E7" s="497" t="s">
        <v>153</v>
      </c>
      <c r="F7" s="498" t="s">
        <v>327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318</v>
      </c>
      <c r="E8" s="485" t="s">
        <v>24</v>
      </c>
      <c r="F8" s="490" t="s">
        <v>328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329</v>
      </c>
      <c r="E9" s="485" t="s">
        <v>130</v>
      </c>
      <c r="F9" s="490" t="s">
        <v>330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315</v>
      </c>
      <c r="E10" s="605" t="s">
        <v>31</v>
      </c>
      <c r="F10" s="606" t="s">
        <v>331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332</v>
      </c>
      <c r="C11" s="495"/>
      <c r="D11" s="496" t="s">
        <v>333</v>
      </c>
      <c r="E11" s="496" t="s">
        <v>38</v>
      </c>
      <c r="F11" s="614" t="s">
        <v>334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335</v>
      </c>
      <c r="E12" s="618" t="s">
        <v>336</v>
      </c>
      <c r="F12" s="606" t="s">
        <v>337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338</v>
      </c>
      <c r="C13" s="592"/>
      <c r="D13" s="497" t="s">
        <v>339</v>
      </c>
      <c r="E13" s="619" t="s">
        <v>340</v>
      </c>
      <c r="F13" s="498" t="s">
        <v>341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342</v>
      </c>
      <c r="E14" s="621" t="s">
        <v>343</v>
      </c>
      <c r="F14" s="503" t="s">
        <v>344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198</v>
      </c>
      <c r="G2" s="524" t="s">
        <v>195</v>
      </c>
      <c r="H2" s="524" t="s">
        <v>196</v>
      </c>
      <c r="I2" s="596" t="s">
        <v>197</v>
      </c>
    </row>
    <row r="3" s="474" customFormat="1" ht="26.25" spans="2:9">
      <c r="B3" s="577" t="s">
        <v>12</v>
      </c>
      <c r="C3" s="577" t="s">
        <v>13</v>
      </c>
      <c r="D3" s="577" t="s">
        <v>14</v>
      </c>
      <c r="E3" s="578" t="s">
        <v>15</v>
      </c>
      <c r="F3" s="579"/>
      <c r="G3" s="580"/>
      <c r="H3" s="580"/>
      <c r="I3" s="597"/>
    </row>
    <row r="4" s="575" customFormat="1" ht="99.95" customHeight="1" spans="2:10">
      <c r="B4" s="581" t="s">
        <v>314</v>
      </c>
      <c r="C4" s="582"/>
      <c r="D4" s="583" t="s">
        <v>315</v>
      </c>
      <c r="E4" s="584" t="s">
        <v>316</v>
      </c>
      <c r="F4" s="585" t="s">
        <v>317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318</v>
      </c>
      <c r="E5" s="584" t="s">
        <v>319</v>
      </c>
      <c r="F5" s="589" t="s">
        <v>320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321</v>
      </c>
      <c r="C6" s="590"/>
      <c r="D6" s="496" t="s">
        <v>322</v>
      </c>
      <c r="E6" s="591" t="s">
        <v>323</v>
      </c>
      <c r="F6" s="585" t="s">
        <v>324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325</v>
      </c>
      <c r="C7" s="588"/>
      <c r="D7" s="583" t="s">
        <v>326</v>
      </c>
      <c r="E7" s="584" t="s">
        <v>153</v>
      </c>
      <c r="F7" s="589" t="s">
        <v>327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318</v>
      </c>
      <c r="E8" s="584" t="s">
        <v>24</v>
      </c>
      <c r="F8" s="589" t="s">
        <v>328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329</v>
      </c>
      <c r="E9" s="584" t="s">
        <v>130</v>
      </c>
      <c r="F9" s="589" t="s">
        <v>330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315</v>
      </c>
      <c r="E10" s="591" t="s">
        <v>31</v>
      </c>
      <c r="F10" s="585" t="s">
        <v>331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332</v>
      </c>
      <c r="C11" s="495"/>
      <c r="D11" s="496" t="s">
        <v>333</v>
      </c>
      <c r="E11" s="591" t="s">
        <v>38</v>
      </c>
      <c r="F11" s="585" t="s">
        <v>334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335</v>
      </c>
      <c r="E12" s="591" t="s">
        <v>336</v>
      </c>
      <c r="F12" s="585" t="s">
        <v>337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338</v>
      </c>
      <c r="C13" s="592"/>
      <c r="D13" s="583" t="s">
        <v>339</v>
      </c>
      <c r="E13" s="584" t="s">
        <v>340</v>
      </c>
      <c r="F13" s="585" t="s">
        <v>341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342</v>
      </c>
      <c r="E14" s="584" t="s">
        <v>343</v>
      </c>
      <c r="F14" s="589" t="s">
        <v>344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345</v>
      </c>
      <c r="G2" s="524" t="s">
        <v>346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1">
      <c r="B3" s="477" t="s">
        <v>338</v>
      </c>
      <c r="C3" s="478"/>
      <c r="D3" s="525" t="s">
        <v>339</v>
      </c>
      <c r="E3" s="525" t="s">
        <v>340</v>
      </c>
      <c r="F3" s="521" t="s">
        <v>179</v>
      </c>
      <c r="G3" s="480" t="s">
        <v>179</v>
      </c>
      <c r="H3" s="481" t="s">
        <v>341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4</v>
      </c>
      <c r="P3" s="535">
        <v>0.13</v>
      </c>
      <c r="Q3" s="554">
        <f t="shared" ref="Q3:Q34" si="0">IF($A$1="补货",I3+J3+K3,I3)</f>
        <v>24</v>
      </c>
      <c r="R3" s="534"/>
      <c r="S3" s="554">
        <f>Q3+R3</f>
        <v>24</v>
      </c>
      <c r="T3" s="555">
        <f>IF(P3&lt;&gt;0,S3/P3*7,"-")</f>
        <v>1292.30769230769</v>
      </c>
      <c r="U3">
        <v>1780</v>
      </c>
    </row>
    <row r="4" ht="80.1" customHeight="1" spans="2:21">
      <c r="B4" s="482"/>
      <c r="C4" s="483"/>
      <c r="D4" s="526" t="s">
        <v>342</v>
      </c>
      <c r="E4" s="526" t="s">
        <v>343</v>
      </c>
      <c r="F4" s="527" t="s">
        <v>179</v>
      </c>
      <c r="G4" s="485" t="s">
        <v>179</v>
      </c>
      <c r="H4" s="486" t="s">
        <v>344</v>
      </c>
      <c r="I4" s="536">
        <v>4</v>
      </c>
      <c r="J4" s="537">
        <v>44</v>
      </c>
      <c r="K4" s="537"/>
      <c r="L4" s="536"/>
      <c r="M4" s="536">
        <v>1</v>
      </c>
      <c r="N4" s="538">
        <v>2</v>
      </c>
      <c r="O4" s="538">
        <v>2</v>
      </c>
      <c r="P4" s="538">
        <v>0.17</v>
      </c>
      <c r="Q4" s="556">
        <f t="shared" si="0"/>
        <v>48</v>
      </c>
      <c r="R4" s="537"/>
      <c r="S4" s="557">
        <f>Q4+R4</f>
        <v>48</v>
      </c>
      <c r="T4" s="558">
        <f>IF(P4&lt;&gt;0,S4/P4*7,"-")</f>
        <v>1976.47058823529</v>
      </c>
      <c r="U4">
        <v>1780</v>
      </c>
    </row>
    <row r="5" spans="2:2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33">
        <v>2</v>
      </c>
      <c r="J5" s="534"/>
      <c r="K5" s="534"/>
      <c r="L5" s="533"/>
      <c r="M5" s="533"/>
      <c r="N5" s="535">
        <v>1</v>
      </c>
      <c r="O5" s="535">
        <v>1</v>
      </c>
      <c r="P5" s="535">
        <v>0.05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280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36">
        <v>2</v>
      </c>
      <c r="J6" s="537">
        <v>5</v>
      </c>
      <c r="K6" s="537"/>
      <c r="L6" s="536"/>
      <c r="M6" s="536"/>
      <c r="N6" s="538"/>
      <c r="O6" s="538">
        <v>1</v>
      </c>
      <c r="P6" s="538">
        <v>0.02</v>
      </c>
      <c r="Q6" s="556">
        <f t="shared" si="0"/>
        <v>7</v>
      </c>
      <c r="R6" s="537"/>
      <c r="S6" s="557">
        <f t="shared" si="1"/>
        <v>7</v>
      </c>
      <c r="T6" s="558">
        <f t="shared" si="2"/>
        <v>2450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36">
        <v>1</v>
      </c>
      <c r="J7" s="537">
        <v>15</v>
      </c>
      <c r="K7" s="537"/>
      <c r="L7" s="536">
        <v>1</v>
      </c>
      <c r="M7" s="536">
        <v>1</v>
      </c>
      <c r="N7" s="538">
        <v>1</v>
      </c>
      <c r="O7" s="538">
        <v>2</v>
      </c>
      <c r="P7" s="538">
        <v>0.29</v>
      </c>
      <c r="Q7" s="556">
        <f t="shared" si="0"/>
        <v>16</v>
      </c>
      <c r="R7" s="537"/>
      <c r="S7" s="557">
        <f t="shared" si="1"/>
        <v>16</v>
      </c>
      <c r="T7" s="558">
        <f t="shared" si="2"/>
        <v>386.206896551724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36">
        <v>5</v>
      </c>
      <c r="J8" s="537">
        <v>4</v>
      </c>
      <c r="K8" s="537"/>
      <c r="L8" s="536"/>
      <c r="M8" s="536"/>
      <c r="N8" s="538"/>
      <c r="O8" s="538">
        <v>3</v>
      </c>
      <c r="P8" s="538">
        <v>0.05</v>
      </c>
      <c r="Q8" s="556">
        <f t="shared" si="0"/>
        <v>9</v>
      </c>
      <c r="R8" s="537"/>
      <c r="S8" s="557">
        <f t="shared" si="1"/>
        <v>9</v>
      </c>
      <c r="T8" s="558">
        <f t="shared" si="2"/>
        <v>1260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36">
        <v>4</v>
      </c>
      <c r="J9" s="537">
        <v>20</v>
      </c>
      <c r="K9" s="537"/>
      <c r="L9" s="536"/>
      <c r="M9" s="536"/>
      <c r="N9" s="538"/>
      <c r="O9" s="538">
        <v>2</v>
      </c>
      <c r="P9" s="538">
        <v>0.03</v>
      </c>
      <c r="Q9" s="556">
        <f t="shared" si="0"/>
        <v>24</v>
      </c>
      <c r="R9" s="537"/>
      <c r="S9" s="557">
        <f t="shared" si="1"/>
        <v>24</v>
      </c>
      <c r="T9" s="558">
        <f t="shared" si="2"/>
        <v>5600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36">
        <v>6</v>
      </c>
      <c r="J10" s="537">
        <v>5</v>
      </c>
      <c r="K10" s="537"/>
      <c r="L10" s="536"/>
      <c r="M10" s="536">
        <v>1</v>
      </c>
      <c r="N10" s="538">
        <v>2</v>
      </c>
      <c r="O10" s="538">
        <v>3</v>
      </c>
      <c r="P10" s="538">
        <v>0.19</v>
      </c>
      <c r="Q10" s="556">
        <f t="shared" si="0"/>
        <v>11</v>
      </c>
      <c r="R10" s="537"/>
      <c r="S10" s="557">
        <f t="shared" si="1"/>
        <v>11</v>
      </c>
      <c r="T10" s="558">
        <f t="shared" si="2"/>
        <v>405.263157894737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360</v>
      </c>
      <c r="H11" s="494" t="s">
        <v>361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29</v>
      </c>
      <c r="R11" s="540"/>
      <c r="S11" s="560">
        <f t="shared" si="1"/>
        <v>29</v>
      </c>
      <c r="T11" s="561">
        <f t="shared" si="2"/>
        <v>10150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39">
        <v>3</v>
      </c>
      <c r="J12" s="540"/>
      <c r="K12" s="540"/>
      <c r="L12" s="539"/>
      <c r="M12" s="539"/>
      <c r="N12" s="541">
        <v>1</v>
      </c>
      <c r="O12" s="541">
        <v>3</v>
      </c>
      <c r="P12" s="542">
        <v>0.08</v>
      </c>
      <c r="Q12" s="562">
        <f t="shared" si="0"/>
        <v>3</v>
      </c>
      <c r="R12" s="563"/>
      <c r="S12" s="564">
        <f t="shared" si="1"/>
        <v>3</v>
      </c>
      <c r="T12" s="565">
        <f t="shared" si="2"/>
        <v>262.5</v>
      </c>
      <c r="U12">
        <v>2380</v>
      </c>
    </row>
    <row r="13" spans="2:2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9</v>
      </c>
      <c r="R13" s="551"/>
      <c r="S13" s="566">
        <f t="shared" si="1"/>
        <v>9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13</v>
      </c>
      <c r="R14" s="537"/>
      <c r="S14" s="557">
        <f t="shared" si="1"/>
        <v>13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36">
        <v>3</v>
      </c>
      <c r="J15" s="537">
        <v>10</v>
      </c>
      <c r="K15" s="537"/>
      <c r="L15" s="536"/>
      <c r="M15" s="536"/>
      <c r="N15" s="538">
        <v>1</v>
      </c>
      <c r="O15" s="538">
        <v>1</v>
      </c>
      <c r="P15" s="538">
        <v>0.05</v>
      </c>
      <c r="Q15" s="556">
        <f t="shared" si="0"/>
        <v>13</v>
      </c>
      <c r="R15" s="537"/>
      <c r="S15" s="557">
        <f t="shared" si="1"/>
        <v>13</v>
      </c>
      <c r="T15" s="558">
        <f t="shared" si="2"/>
        <v>1820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36">
        <v>4</v>
      </c>
      <c r="J16" s="537">
        <v>5</v>
      </c>
      <c r="K16" s="537"/>
      <c r="L16" s="536"/>
      <c r="M16" s="536">
        <v>1</v>
      </c>
      <c r="N16" s="538">
        <v>1</v>
      </c>
      <c r="O16" s="538">
        <v>3</v>
      </c>
      <c r="P16" s="538">
        <v>0.15</v>
      </c>
      <c r="Q16" s="556">
        <f t="shared" si="0"/>
        <v>9</v>
      </c>
      <c r="R16" s="537"/>
      <c r="S16" s="557">
        <f t="shared" si="1"/>
        <v>9</v>
      </c>
      <c r="T16" s="558">
        <f t="shared" si="2"/>
        <v>420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3</v>
      </c>
      <c r="P17" s="538">
        <v>0.08</v>
      </c>
      <c r="Q17" s="556">
        <f t="shared" si="0"/>
        <v>14</v>
      </c>
      <c r="R17" s="537"/>
      <c r="S17" s="557">
        <f t="shared" si="1"/>
        <v>14</v>
      </c>
      <c r="T17" s="558">
        <f t="shared" si="2"/>
        <v>1225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36">
        <v>3</v>
      </c>
      <c r="J18" s="537">
        <v>10</v>
      </c>
      <c r="K18" s="537"/>
      <c r="L18" s="536"/>
      <c r="M18" s="536"/>
      <c r="N18" s="538"/>
      <c r="O18" s="538"/>
      <c r="P18" s="538"/>
      <c r="Q18" s="556">
        <f t="shared" si="0"/>
        <v>13</v>
      </c>
      <c r="R18" s="537"/>
      <c r="S18" s="557">
        <f t="shared" si="1"/>
        <v>13</v>
      </c>
      <c r="T18" s="558" t="str">
        <f t="shared" si="2"/>
        <v>-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360</v>
      </c>
      <c r="H19" s="494" t="s">
        <v>370</v>
      </c>
      <c r="I19" s="539">
        <v>3</v>
      </c>
      <c r="J19" s="540">
        <v>18</v>
      </c>
      <c r="K19" s="540"/>
      <c r="L19" s="539"/>
      <c r="M19" s="539"/>
      <c r="N19" s="541">
        <v>2</v>
      </c>
      <c r="O19" s="541">
        <v>4</v>
      </c>
      <c r="P19" s="541">
        <v>0.13</v>
      </c>
      <c r="Q19" s="559">
        <f t="shared" si="0"/>
        <v>21</v>
      </c>
      <c r="R19" s="540"/>
      <c r="S19" s="560">
        <f t="shared" si="1"/>
        <v>21</v>
      </c>
      <c r="T19" s="561">
        <f t="shared" si="2"/>
        <v>1130.76923076923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47">
        <v>2</v>
      </c>
      <c r="J20" s="548">
        <v>12</v>
      </c>
      <c r="K20" s="548"/>
      <c r="L20" s="547"/>
      <c r="M20" s="547">
        <v>1</v>
      </c>
      <c r="N20" s="549">
        <v>1</v>
      </c>
      <c r="O20" s="549">
        <v>1</v>
      </c>
      <c r="P20" s="549">
        <v>0.12</v>
      </c>
      <c r="Q20" s="568">
        <f t="shared" si="0"/>
        <v>14</v>
      </c>
      <c r="R20" s="548"/>
      <c r="S20" s="569">
        <f t="shared" si="1"/>
        <v>14</v>
      </c>
      <c r="T20" s="570">
        <f t="shared" si="2"/>
        <v>816.666666666667</v>
      </c>
      <c r="U20">
        <v>2380</v>
      </c>
    </row>
    <row r="21" spans="2:21">
      <c r="B21" s="482" t="s">
        <v>372</v>
      </c>
      <c r="C21" s="483"/>
      <c r="D21" s="489" t="s">
        <v>373</v>
      </c>
      <c r="E21" s="489" t="s">
        <v>31</v>
      </c>
      <c r="F21" s="528">
        <v>23</v>
      </c>
      <c r="G21" s="528" t="s">
        <v>348</v>
      </c>
      <c r="H21" s="529" t="s">
        <v>374</v>
      </c>
      <c r="I21" s="550">
        <v>2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2</v>
      </c>
      <c r="R21" s="551"/>
      <c r="S21" s="566">
        <f t="shared" si="1"/>
        <v>2</v>
      </c>
      <c r="T21" s="567">
        <f t="shared" si="2"/>
        <v>82.3529411764706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36">
        <v>4</v>
      </c>
      <c r="J22" s="537">
        <v>13</v>
      </c>
      <c r="K22" s="537"/>
      <c r="L22" s="536"/>
      <c r="M22" s="536">
        <v>4</v>
      </c>
      <c r="N22" s="538">
        <v>5</v>
      </c>
      <c r="O22" s="538">
        <v>7</v>
      </c>
      <c r="P22" s="538">
        <v>0.56</v>
      </c>
      <c r="Q22" s="556">
        <f t="shared" si="0"/>
        <v>17</v>
      </c>
      <c r="R22" s="537"/>
      <c r="S22" s="557">
        <f t="shared" si="1"/>
        <v>17</v>
      </c>
      <c r="T22" s="558">
        <f t="shared" si="2"/>
        <v>212.5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36">
        <v>4</v>
      </c>
      <c r="J23" s="537">
        <v>43</v>
      </c>
      <c r="K23" s="537"/>
      <c r="L23" s="536"/>
      <c r="M23" s="536">
        <v>3</v>
      </c>
      <c r="N23" s="538">
        <v>3</v>
      </c>
      <c r="O23" s="538">
        <v>12</v>
      </c>
      <c r="P23" s="538">
        <v>0.5</v>
      </c>
      <c r="Q23" s="556">
        <f t="shared" si="0"/>
        <v>47</v>
      </c>
      <c r="R23" s="537"/>
      <c r="S23" s="557">
        <f t="shared" si="1"/>
        <v>47</v>
      </c>
      <c r="T23" s="558">
        <f t="shared" si="2"/>
        <v>658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36">
        <v>4</v>
      </c>
      <c r="J24" s="537">
        <v>5</v>
      </c>
      <c r="K24" s="537"/>
      <c r="L24" s="536"/>
      <c r="M24" s="536">
        <v>1</v>
      </c>
      <c r="N24" s="538">
        <v>1</v>
      </c>
      <c r="O24" s="538">
        <v>1</v>
      </c>
      <c r="P24" s="538">
        <v>0.12</v>
      </c>
      <c r="Q24" s="556">
        <f t="shared" si="0"/>
        <v>9</v>
      </c>
      <c r="R24" s="537"/>
      <c r="S24" s="557">
        <f t="shared" si="1"/>
        <v>9</v>
      </c>
      <c r="T24" s="558">
        <f t="shared" si="2"/>
        <v>525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36">
        <v>3</v>
      </c>
      <c r="J25" s="537">
        <v>15</v>
      </c>
      <c r="K25" s="537"/>
      <c r="L25" s="536">
        <v>1</v>
      </c>
      <c r="M25" s="536">
        <v>2</v>
      </c>
      <c r="N25" s="538">
        <v>2</v>
      </c>
      <c r="O25" s="538">
        <v>3</v>
      </c>
      <c r="P25" s="538">
        <v>0.41</v>
      </c>
      <c r="Q25" s="556">
        <f t="shared" si="0"/>
        <v>18</v>
      </c>
      <c r="R25" s="537"/>
      <c r="S25" s="557">
        <f t="shared" si="1"/>
        <v>18</v>
      </c>
      <c r="T25" s="558">
        <f t="shared" si="2"/>
        <v>307.317073170732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36">
        <v>3</v>
      </c>
      <c r="J26" s="537">
        <v>27</v>
      </c>
      <c r="K26" s="537"/>
      <c r="L26" s="536">
        <v>1</v>
      </c>
      <c r="M26" s="536">
        <v>3</v>
      </c>
      <c r="N26" s="538">
        <v>4</v>
      </c>
      <c r="O26" s="538">
        <v>6</v>
      </c>
      <c r="P26" s="538">
        <v>0.59</v>
      </c>
      <c r="Q26" s="556">
        <f t="shared" si="0"/>
        <v>30</v>
      </c>
      <c r="R26" s="537"/>
      <c r="S26" s="557">
        <f t="shared" si="1"/>
        <v>30</v>
      </c>
      <c r="T26" s="558">
        <f t="shared" si="2"/>
        <v>355.932203389831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5</v>
      </c>
      <c r="P27" s="541">
        <v>0.11</v>
      </c>
      <c r="Q27" s="559">
        <f t="shared" si="0"/>
        <v>18</v>
      </c>
      <c r="R27" s="540"/>
      <c r="S27" s="560">
        <f t="shared" si="1"/>
        <v>18</v>
      </c>
      <c r="T27" s="561">
        <f t="shared" si="2"/>
        <v>1145.45454545455</v>
      </c>
      <c r="U27">
        <v>2580</v>
      </c>
    </row>
    <row r="28" spans="2:2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381</v>
      </c>
      <c r="I28" s="543">
        <v>2</v>
      </c>
      <c r="J28" s="544">
        <v>10</v>
      </c>
      <c r="K28" s="544"/>
      <c r="L28" s="543"/>
      <c r="M28" s="543"/>
      <c r="N28" s="545"/>
      <c r="O28" s="545">
        <v>1</v>
      </c>
      <c r="P28" s="545">
        <v>0.02</v>
      </c>
      <c r="Q28" s="571">
        <f t="shared" si="0"/>
        <v>12</v>
      </c>
      <c r="R28" s="544"/>
      <c r="S28" s="572">
        <f t="shared" si="1"/>
        <v>12</v>
      </c>
      <c r="T28" s="573">
        <f t="shared" si="2"/>
        <v>4200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350</v>
      </c>
      <c r="H29" s="490" t="s">
        <v>382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8</v>
      </c>
      <c r="R29" s="537"/>
      <c r="S29" s="557">
        <f t="shared" si="1"/>
        <v>8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352</v>
      </c>
      <c r="H30" s="490" t="s">
        <v>383</v>
      </c>
      <c r="I30" s="536">
        <v>5</v>
      </c>
      <c r="J30" s="537">
        <v>3</v>
      </c>
      <c r="K30" s="537"/>
      <c r="L30" s="536"/>
      <c r="M30" s="536">
        <v>1</v>
      </c>
      <c r="N30" s="538">
        <v>1</v>
      </c>
      <c r="O30" s="538">
        <v>1</v>
      </c>
      <c r="P30" s="538">
        <v>0.12</v>
      </c>
      <c r="Q30" s="556">
        <f t="shared" si="0"/>
        <v>8</v>
      </c>
      <c r="R30" s="537"/>
      <c r="S30" s="557">
        <f t="shared" si="1"/>
        <v>8</v>
      </c>
      <c r="T30" s="558">
        <f t="shared" si="2"/>
        <v>466.666666666667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354</v>
      </c>
      <c r="H31" s="490" t="s">
        <v>384</v>
      </c>
      <c r="I31" s="536">
        <v>4</v>
      </c>
      <c r="J31" s="537"/>
      <c r="K31" s="537"/>
      <c r="L31" s="536"/>
      <c r="M31" s="536"/>
      <c r="N31" s="538">
        <v>2</v>
      </c>
      <c r="O31" s="538">
        <v>4</v>
      </c>
      <c r="P31" s="538">
        <v>0.13</v>
      </c>
      <c r="Q31" s="556">
        <f t="shared" si="0"/>
        <v>4</v>
      </c>
      <c r="R31" s="537"/>
      <c r="S31" s="557">
        <f t="shared" si="1"/>
        <v>4</v>
      </c>
      <c r="T31" s="558">
        <f t="shared" si="2"/>
        <v>215.384615384615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356</v>
      </c>
      <c r="H32" s="490" t="s">
        <v>385</v>
      </c>
      <c r="I32" s="536"/>
      <c r="J32" s="537"/>
      <c r="K32" s="537"/>
      <c r="L32" s="536"/>
      <c r="M32" s="536"/>
      <c r="N32" s="538"/>
      <c r="O32" s="538">
        <v>2</v>
      </c>
      <c r="P32" s="538">
        <v>0.03</v>
      </c>
      <c r="Q32" s="556">
        <f t="shared" si="0"/>
        <v>0</v>
      </c>
      <c r="R32" s="537"/>
      <c r="S32" s="557">
        <f t="shared" si="1"/>
        <v>0</v>
      </c>
      <c r="T32" s="558">
        <f t="shared" si="2"/>
        <v>0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358</v>
      </c>
      <c r="H33" s="490" t="s">
        <v>386</v>
      </c>
      <c r="I33" s="536">
        <v>4</v>
      </c>
      <c r="J33" s="537"/>
      <c r="K33" s="537"/>
      <c r="L33" s="536"/>
      <c r="M33" s="536">
        <v>1</v>
      </c>
      <c r="N33" s="538">
        <v>5</v>
      </c>
      <c r="O33" s="538">
        <v>7</v>
      </c>
      <c r="P33" s="538">
        <v>0.35</v>
      </c>
      <c r="Q33" s="556">
        <f t="shared" si="0"/>
        <v>4</v>
      </c>
      <c r="R33" s="537"/>
      <c r="S33" s="557">
        <f t="shared" si="1"/>
        <v>4</v>
      </c>
      <c r="T33" s="558">
        <f t="shared" si="2"/>
        <v>80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360</v>
      </c>
      <c r="H34" s="494" t="s">
        <v>387</v>
      </c>
      <c r="I34" s="539">
        <v>3</v>
      </c>
      <c r="J34" s="540">
        <v>6</v>
      </c>
      <c r="K34" s="540"/>
      <c r="L34" s="539"/>
      <c r="M34" s="539"/>
      <c r="N34" s="541">
        <v>1</v>
      </c>
      <c r="O34" s="541">
        <v>1</v>
      </c>
      <c r="P34" s="542">
        <v>0.05</v>
      </c>
      <c r="Q34" s="562">
        <f t="shared" si="0"/>
        <v>9</v>
      </c>
      <c r="R34" s="563"/>
      <c r="S34" s="564">
        <f t="shared" si="1"/>
        <v>9</v>
      </c>
      <c r="T34" s="565">
        <f t="shared" si="2"/>
        <v>1260</v>
      </c>
      <c r="U34">
        <v>2580</v>
      </c>
    </row>
    <row r="35" spans="2:2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36">
        <v>4</v>
      </c>
      <c r="J40" s="537">
        <v>18</v>
      </c>
      <c r="K40" s="537"/>
      <c r="L40" s="536"/>
      <c r="M40" s="536">
        <v>1</v>
      </c>
      <c r="N40" s="538">
        <v>2</v>
      </c>
      <c r="O40" s="538">
        <v>7</v>
      </c>
      <c r="P40" s="538">
        <v>0.25</v>
      </c>
      <c r="Q40" s="556">
        <f t="shared" si="3"/>
        <v>22</v>
      </c>
      <c r="R40" s="537"/>
      <c r="S40" s="557">
        <f t="shared" si="1"/>
        <v>22</v>
      </c>
      <c r="T40" s="558">
        <f t="shared" si="2"/>
        <v>616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10</v>
      </c>
      <c r="R42" s="534"/>
      <c r="S42" s="554">
        <f t="shared" si="1"/>
        <v>10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8</v>
      </c>
      <c r="R43" s="537"/>
      <c r="S43" s="557">
        <f t="shared" si="1"/>
        <v>8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36">
        <v>5</v>
      </c>
      <c r="J45" s="537">
        <v>12</v>
      </c>
      <c r="K45" s="537"/>
      <c r="L45" s="536"/>
      <c r="M45" s="536"/>
      <c r="N45" s="538">
        <v>1</v>
      </c>
      <c r="O45" s="538">
        <v>3</v>
      </c>
      <c r="P45" s="538">
        <v>0.08</v>
      </c>
      <c r="Q45" s="556">
        <f t="shared" si="3"/>
        <v>17</v>
      </c>
      <c r="R45" s="537"/>
      <c r="S45" s="557">
        <f t="shared" si="4"/>
        <v>17</v>
      </c>
      <c r="T45" s="558">
        <f t="shared" si="5"/>
        <v>1487.5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36">
        <v>5</v>
      </c>
      <c r="J46" s="537">
        <v>20</v>
      </c>
      <c r="K46" s="537"/>
      <c r="L46" s="536"/>
      <c r="M46" s="536"/>
      <c r="N46" s="538">
        <v>1</v>
      </c>
      <c r="O46" s="538">
        <v>1</v>
      </c>
      <c r="P46" s="538">
        <v>0.05</v>
      </c>
      <c r="Q46" s="556">
        <f t="shared" si="3"/>
        <v>25</v>
      </c>
      <c r="R46" s="537"/>
      <c r="S46" s="557">
        <f t="shared" si="4"/>
        <v>25</v>
      </c>
      <c r="T46" s="558">
        <f t="shared" si="5"/>
        <v>3500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36">
        <v>4</v>
      </c>
      <c r="J47" s="537">
        <v>15</v>
      </c>
      <c r="K47" s="537"/>
      <c r="L47" s="536"/>
      <c r="M47" s="536">
        <v>2</v>
      </c>
      <c r="N47" s="538">
        <v>3</v>
      </c>
      <c r="O47" s="538">
        <v>4</v>
      </c>
      <c r="P47" s="538">
        <v>0.31</v>
      </c>
      <c r="Q47" s="556">
        <f t="shared" si="3"/>
        <v>19</v>
      </c>
      <c r="R47" s="537"/>
      <c r="S47" s="557">
        <f t="shared" si="4"/>
        <v>19</v>
      </c>
      <c r="T47" s="558">
        <f t="shared" si="5"/>
        <v>429.032258064516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360</v>
      </c>
      <c r="H48" s="494" t="s">
        <v>404</v>
      </c>
      <c r="I48" s="539">
        <v>6</v>
      </c>
      <c r="J48" s="540"/>
      <c r="K48" s="540"/>
      <c r="L48" s="539"/>
      <c r="M48" s="539"/>
      <c r="N48" s="541">
        <v>5</v>
      </c>
      <c r="O48" s="541">
        <v>6</v>
      </c>
      <c r="P48" s="541">
        <v>0.27</v>
      </c>
      <c r="Q48" s="559">
        <f t="shared" si="3"/>
        <v>6</v>
      </c>
      <c r="R48" s="540"/>
      <c r="S48" s="560">
        <f t="shared" si="4"/>
        <v>6</v>
      </c>
      <c r="T48" s="561">
        <f t="shared" si="5"/>
        <v>155.555555555556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39"/>
      <c r="J49" s="540"/>
      <c r="K49" s="540"/>
      <c r="L49" s="539"/>
      <c r="M49" s="539"/>
      <c r="N49" s="541">
        <v>2</v>
      </c>
      <c r="O49" s="541">
        <v>5</v>
      </c>
      <c r="P49" s="541">
        <v>0.15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8</v>
      </c>
      <c r="R50" s="544"/>
      <c r="S50" s="572">
        <f t="shared" si="4"/>
        <v>8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36">
        <v>2</v>
      </c>
      <c r="J51" s="537">
        <v>10</v>
      </c>
      <c r="K51" s="537"/>
      <c r="L51" s="536"/>
      <c r="M51" s="536"/>
      <c r="N51" s="538">
        <v>1</v>
      </c>
      <c r="O51" s="538">
        <v>3</v>
      </c>
      <c r="P51" s="538">
        <v>0.08</v>
      </c>
      <c r="Q51" s="556">
        <f t="shared" si="3"/>
        <v>12</v>
      </c>
      <c r="R51" s="537"/>
      <c r="S51" s="557">
        <f t="shared" si="4"/>
        <v>12</v>
      </c>
      <c r="T51" s="558">
        <f t="shared" si="5"/>
        <v>1050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36">
        <v>2</v>
      </c>
      <c r="J52" s="537">
        <v>8</v>
      </c>
      <c r="K52" s="537"/>
      <c r="L52" s="536"/>
      <c r="M52" s="536">
        <v>1</v>
      </c>
      <c r="N52" s="538">
        <v>1</v>
      </c>
      <c r="O52" s="538">
        <v>3</v>
      </c>
      <c r="P52" s="538">
        <v>0.15</v>
      </c>
      <c r="Q52" s="556">
        <f t="shared" si="3"/>
        <v>10</v>
      </c>
      <c r="R52" s="537"/>
      <c r="S52" s="557">
        <f t="shared" ref="S52:S57" si="6">Q52+R52</f>
        <v>10</v>
      </c>
      <c r="T52" s="558">
        <f t="shared" ref="T52:T57" si="7">IF(P52&lt;&gt;0,S52/P52*7,"-")</f>
        <v>466.666666666667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36">
        <v>4</v>
      </c>
      <c r="J53" s="537">
        <v>12</v>
      </c>
      <c r="K53" s="537"/>
      <c r="L53" s="536"/>
      <c r="M53" s="536"/>
      <c r="N53" s="538"/>
      <c r="O53" s="538">
        <v>1</v>
      </c>
      <c r="P53" s="538">
        <v>0.02</v>
      </c>
      <c r="Q53" s="556">
        <f t="shared" si="3"/>
        <v>16</v>
      </c>
      <c r="R53" s="537"/>
      <c r="S53" s="557">
        <f t="shared" si="6"/>
        <v>16</v>
      </c>
      <c r="T53" s="558">
        <f t="shared" si="7"/>
        <v>5600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36">
        <v>3</v>
      </c>
      <c r="J54" s="537">
        <v>25</v>
      </c>
      <c r="K54" s="537"/>
      <c r="L54" s="536"/>
      <c r="M54" s="536"/>
      <c r="N54" s="538"/>
      <c r="O54" s="538">
        <v>4</v>
      </c>
      <c r="P54" s="538">
        <v>0.06</v>
      </c>
      <c r="Q54" s="556">
        <f t="shared" si="3"/>
        <v>28</v>
      </c>
      <c r="R54" s="537"/>
      <c r="S54" s="557">
        <f t="shared" si="6"/>
        <v>28</v>
      </c>
      <c r="T54" s="558">
        <f t="shared" si="7"/>
        <v>3266.66666666667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36">
        <v>5</v>
      </c>
      <c r="J55" s="537">
        <v>10</v>
      </c>
      <c r="K55" s="537"/>
      <c r="L55" s="536"/>
      <c r="M55" s="536">
        <v>1</v>
      </c>
      <c r="N55" s="538">
        <v>1</v>
      </c>
      <c r="O55" s="538">
        <v>3</v>
      </c>
      <c r="P55" s="538">
        <v>0.15</v>
      </c>
      <c r="Q55" s="556">
        <f t="shared" si="3"/>
        <v>15</v>
      </c>
      <c r="R55" s="537"/>
      <c r="S55" s="557">
        <f t="shared" si="6"/>
        <v>15</v>
      </c>
      <c r="T55" s="558">
        <f t="shared" si="7"/>
        <v>700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360</v>
      </c>
      <c r="H56" s="494" t="s">
        <v>412</v>
      </c>
      <c r="I56" s="539">
        <v>3</v>
      </c>
      <c r="J56" s="540">
        <v>14</v>
      </c>
      <c r="K56" s="540"/>
      <c r="L56" s="539"/>
      <c r="M56" s="539">
        <v>1</v>
      </c>
      <c r="N56" s="541">
        <v>4</v>
      </c>
      <c r="O56" s="541">
        <v>5</v>
      </c>
      <c r="P56" s="541">
        <v>0.29</v>
      </c>
      <c r="Q56" s="559">
        <f t="shared" si="3"/>
        <v>17</v>
      </c>
      <c r="R56" s="540"/>
      <c r="S56" s="560">
        <f t="shared" si="6"/>
        <v>17</v>
      </c>
      <c r="T56" s="561">
        <f t="shared" si="7"/>
        <v>410.344827586207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39">
        <v>3</v>
      </c>
      <c r="J57" s="540">
        <v>5</v>
      </c>
      <c r="K57" s="540"/>
      <c r="L57" s="539"/>
      <c r="M57" s="539">
        <v>1</v>
      </c>
      <c r="N57" s="541">
        <v>2</v>
      </c>
      <c r="O57" s="541">
        <v>2</v>
      </c>
      <c r="P57" s="541">
        <v>0.17</v>
      </c>
      <c r="Q57" s="559">
        <f t="shared" si="3"/>
        <v>8</v>
      </c>
      <c r="R57" s="540"/>
      <c r="S57" s="560">
        <f t="shared" si="6"/>
        <v>8</v>
      </c>
      <c r="T57" s="561">
        <f t="shared" si="7"/>
        <v>329.411764705882</v>
      </c>
      <c r="U57">
        <v>2380</v>
      </c>
    </row>
    <row r="58" spans="2:2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8</v>
      </c>
      <c r="R58" s="544"/>
      <c r="S58" s="572">
        <f t="shared" ref="S58:S67" si="8">Q58+R58</f>
        <v>8</v>
      </c>
      <c r="T58" s="573">
        <f t="shared" ref="T58:T67" si="9">IF(P58&lt;&gt;0,S58/P58*7,"-")</f>
        <v>466.666666666667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36">
        <v>2</v>
      </c>
      <c r="J59" s="537">
        <v>20</v>
      </c>
      <c r="K59" s="537"/>
      <c r="L59" s="536"/>
      <c r="M59" s="536"/>
      <c r="N59" s="538"/>
      <c r="O59" s="538">
        <v>1</v>
      </c>
      <c r="P59" s="538">
        <v>0.02</v>
      </c>
      <c r="Q59" s="556">
        <f t="shared" si="3"/>
        <v>22</v>
      </c>
      <c r="R59" s="537"/>
      <c r="S59" s="557">
        <f t="shared" si="8"/>
        <v>22</v>
      </c>
      <c r="T59" s="558">
        <f t="shared" si="9"/>
        <v>7700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8</v>
      </c>
      <c r="R60" s="537"/>
      <c r="S60" s="557">
        <f t="shared" si="8"/>
        <v>8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11</v>
      </c>
      <c r="R61" s="537"/>
      <c r="S61" s="557">
        <f t="shared" si="8"/>
        <v>11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36">
        <v>3</v>
      </c>
      <c r="J62" s="537">
        <v>14</v>
      </c>
      <c r="K62" s="537"/>
      <c r="L62" s="536"/>
      <c r="M62" s="536"/>
      <c r="N62" s="538"/>
      <c r="O62" s="538"/>
      <c r="P62" s="538"/>
      <c r="Q62" s="556">
        <f t="shared" si="3"/>
        <v>17</v>
      </c>
      <c r="R62" s="537"/>
      <c r="S62" s="557">
        <f t="shared" si="8"/>
        <v>17</v>
      </c>
      <c r="T62" s="558" t="str">
        <f t="shared" si="9"/>
        <v>-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36">
        <v>2</v>
      </c>
      <c r="J63" s="537">
        <v>7</v>
      </c>
      <c r="K63" s="537"/>
      <c r="L63" s="536"/>
      <c r="M63" s="536"/>
      <c r="N63" s="538">
        <v>1</v>
      </c>
      <c r="O63" s="538">
        <v>2</v>
      </c>
      <c r="P63" s="538">
        <v>0.07</v>
      </c>
      <c r="Q63" s="556">
        <f t="shared" si="3"/>
        <v>9</v>
      </c>
      <c r="R63" s="537"/>
      <c r="S63" s="557">
        <f t="shared" si="8"/>
        <v>9</v>
      </c>
      <c r="T63" s="558">
        <f t="shared" si="9"/>
        <v>900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360</v>
      </c>
      <c r="H64" s="494" t="s">
        <v>421</v>
      </c>
      <c r="I64" s="539">
        <v>4</v>
      </c>
      <c r="J64" s="540">
        <v>10</v>
      </c>
      <c r="K64" s="540"/>
      <c r="L64" s="539"/>
      <c r="M64" s="539"/>
      <c r="N64" s="541"/>
      <c r="O64" s="541">
        <v>1</v>
      </c>
      <c r="P64" s="541">
        <v>0.02</v>
      </c>
      <c r="Q64" s="559">
        <f t="shared" si="3"/>
        <v>14</v>
      </c>
      <c r="R64" s="540"/>
      <c r="S64" s="560">
        <f t="shared" si="8"/>
        <v>14</v>
      </c>
      <c r="T64" s="561">
        <f t="shared" si="9"/>
        <v>4900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39">
        <v>1</v>
      </c>
      <c r="J65" s="540"/>
      <c r="K65" s="540"/>
      <c r="L65" s="539"/>
      <c r="M65" s="539"/>
      <c r="N65" s="541"/>
      <c r="O65" s="541">
        <v>1</v>
      </c>
      <c r="P65" s="541">
        <v>0.02</v>
      </c>
      <c r="Q65" s="559">
        <f t="shared" si="3"/>
        <v>1</v>
      </c>
      <c r="R65" s="540"/>
      <c r="S65" s="560">
        <f t="shared" si="8"/>
        <v>1</v>
      </c>
      <c r="T65" s="561">
        <f t="shared" si="9"/>
        <v>350</v>
      </c>
      <c r="U65">
        <v>2380</v>
      </c>
    </row>
    <row r="66" spans="2:2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9</v>
      </c>
      <c r="R66" s="544"/>
      <c r="S66" s="572">
        <f t="shared" si="8"/>
        <v>9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8</v>
      </c>
      <c r="R67" s="537"/>
      <c r="S67" s="557">
        <f t="shared" si="8"/>
        <v>8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36">
        <v>4</v>
      </c>
      <c r="J68" s="537">
        <v>4</v>
      </c>
      <c r="K68" s="537"/>
      <c r="L68" s="536"/>
      <c r="M68" s="536"/>
      <c r="N68" s="538"/>
      <c r="O68" s="538">
        <v>1</v>
      </c>
      <c r="P68" s="538">
        <v>0.02</v>
      </c>
      <c r="Q68" s="556">
        <f t="shared" si="10"/>
        <v>8</v>
      </c>
      <c r="R68" s="537"/>
      <c r="S68" s="557">
        <f t="shared" ref="S68:S80" si="11">Q68+R68</f>
        <v>8</v>
      </c>
      <c r="T68" s="558">
        <f t="shared" ref="T68:T80" si="12">IF(P68&lt;&gt;0,S68/P68*7,"-")</f>
        <v>2800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9</v>
      </c>
      <c r="R69" s="537"/>
      <c r="S69" s="557">
        <f t="shared" si="11"/>
        <v>9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36">
        <v>1</v>
      </c>
      <c r="J70" s="537">
        <v>10</v>
      </c>
      <c r="K70" s="537"/>
      <c r="L70" s="536">
        <v>1</v>
      </c>
      <c r="M70" s="536">
        <v>1</v>
      </c>
      <c r="N70" s="538">
        <v>1</v>
      </c>
      <c r="O70" s="538">
        <v>1</v>
      </c>
      <c r="P70" s="538">
        <v>0.27</v>
      </c>
      <c r="Q70" s="556">
        <f t="shared" si="10"/>
        <v>11</v>
      </c>
      <c r="R70" s="537"/>
      <c r="S70" s="557">
        <f t="shared" si="11"/>
        <v>11</v>
      </c>
      <c r="T70" s="558">
        <f t="shared" si="12"/>
        <v>285.185185185185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15</v>
      </c>
      <c r="R71" s="537"/>
      <c r="S71" s="557">
        <f t="shared" si="11"/>
        <v>15</v>
      </c>
      <c r="T71" s="558">
        <f t="shared" si="12"/>
        <v>3500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360</v>
      </c>
      <c r="H72" s="490" t="s">
        <v>429</v>
      </c>
      <c r="I72" s="536">
        <v>3</v>
      </c>
      <c r="J72" s="537">
        <v>6</v>
      </c>
      <c r="K72" s="537"/>
      <c r="L72" s="536"/>
      <c r="M72" s="536"/>
      <c r="N72" s="538"/>
      <c r="O72" s="538">
        <v>2</v>
      </c>
      <c r="P72" s="538">
        <v>0.03</v>
      </c>
      <c r="Q72" s="556">
        <f t="shared" si="10"/>
        <v>9</v>
      </c>
      <c r="R72" s="537"/>
      <c r="S72" s="557">
        <f t="shared" si="11"/>
        <v>9</v>
      </c>
      <c r="T72" s="558">
        <f t="shared" si="12"/>
        <v>2100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362</v>
      </c>
      <c r="H73" s="503" t="s">
        <v>430</v>
      </c>
      <c r="I73" s="547">
        <v>2</v>
      </c>
      <c r="J73" s="548"/>
      <c r="K73" s="548"/>
      <c r="L73" s="547">
        <v>1</v>
      </c>
      <c r="M73" s="547">
        <v>1</v>
      </c>
      <c r="N73" s="549">
        <v>2</v>
      </c>
      <c r="O73" s="549">
        <v>3</v>
      </c>
      <c r="P73" s="549">
        <v>0.34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41.1764705882353</v>
      </c>
      <c r="U73">
        <v>2380</v>
      </c>
    </row>
    <row r="74" spans="2:2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33">
        <v>1</v>
      </c>
      <c r="J74" s="534">
        <v>3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4</v>
      </c>
      <c r="R74" s="534"/>
      <c r="S74" s="554">
        <f t="shared" si="11"/>
        <v>4</v>
      </c>
      <c r="T74" s="555">
        <f t="shared" si="12"/>
        <v>233.333333333333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5</v>
      </c>
      <c r="R75" s="537"/>
      <c r="S75" s="557">
        <f t="shared" si="11"/>
        <v>5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5</v>
      </c>
      <c r="R76" s="537"/>
      <c r="S76" s="557">
        <f t="shared" si="11"/>
        <v>5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36">
        <v>2</v>
      </c>
      <c r="J77" s="537">
        <v>2</v>
      </c>
      <c r="K77" s="537"/>
      <c r="L77" s="536"/>
      <c r="M77" s="536"/>
      <c r="N77" s="538">
        <v>1</v>
      </c>
      <c r="O77" s="538">
        <v>1</v>
      </c>
      <c r="P77" s="538">
        <v>0.05</v>
      </c>
      <c r="Q77" s="556">
        <f t="shared" si="10"/>
        <v>4</v>
      </c>
      <c r="R77" s="537"/>
      <c r="S77" s="557">
        <f t="shared" si="11"/>
        <v>4</v>
      </c>
      <c r="T77" s="558">
        <f t="shared" si="12"/>
        <v>560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36">
        <v>3</v>
      </c>
      <c r="J78" s="537">
        <v>11</v>
      </c>
      <c r="K78" s="537"/>
      <c r="L78" s="536"/>
      <c r="M78" s="536"/>
      <c r="N78" s="538"/>
      <c r="O78" s="538">
        <v>1</v>
      </c>
      <c r="P78" s="538">
        <v>0.02</v>
      </c>
      <c r="Q78" s="556">
        <f t="shared" si="10"/>
        <v>14</v>
      </c>
      <c r="R78" s="537"/>
      <c r="S78" s="557">
        <f t="shared" si="11"/>
        <v>14</v>
      </c>
      <c r="T78" s="558">
        <f t="shared" si="12"/>
        <v>4900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36">
        <v>2</v>
      </c>
      <c r="J79" s="537">
        <v>16</v>
      </c>
      <c r="K79" s="537"/>
      <c r="L79" s="536"/>
      <c r="M79" s="536">
        <v>1</v>
      </c>
      <c r="N79" s="538">
        <v>2</v>
      </c>
      <c r="O79" s="538">
        <v>2</v>
      </c>
      <c r="P79" s="538">
        <v>0.17</v>
      </c>
      <c r="Q79" s="556">
        <f t="shared" si="10"/>
        <v>18</v>
      </c>
      <c r="R79" s="537"/>
      <c r="S79" s="557">
        <f t="shared" si="11"/>
        <v>18</v>
      </c>
      <c r="T79" s="558">
        <f t="shared" si="12"/>
        <v>741.176470588235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441</v>
      </c>
      <c r="H80" s="522" t="s">
        <v>442</v>
      </c>
      <c r="I80" s="547">
        <v>5</v>
      </c>
      <c r="J80" s="548">
        <v>5</v>
      </c>
      <c r="K80" s="548"/>
      <c r="L80" s="547"/>
      <c r="M80" s="547">
        <v>1</v>
      </c>
      <c r="N80" s="549">
        <v>3</v>
      </c>
      <c r="O80" s="549">
        <v>5</v>
      </c>
      <c r="P80" s="549">
        <v>0.25</v>
      </c>
      <c r="Q80" s="568">
        <f t="shared" si="10"/>
        <v>10</v>
      </c>
      <c r="R80" s="548"/>
      <c r="S80" s="569">
        <f t="shared" si="11"/>
        <v>10</v>
      </c>
      <c r="T80" s="570">
        <f t="shared" si="12"/>
        <v>280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345</v>
      </c>
      <c r="G2" s="476" t="s">
        <v>346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338</v>
      </c>
      <c r="C3" s="478"/>
      <c r="D3" s="479" t="s">
        <v>339</v>
      </c>
      <c r="E3" s="479" t="s">
        <v>340</v>
      </c>
      <c r="F3" s="480" t="s">
        <v>179</v>
      </c>
      <c r="G3" s="480" t="s">
        <v>179</v>
      </c>
      <c r="H3" s="481" t="s">
        <v>341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342</v>
      </c>
      <c r="E4" s="484" t="s">
        <v>343</v>
      </c>
      <c r="F4" s="485" t="s">
        <v>179</v>
      </c>
      <c r="G4" s="485" t="s">
        <v>179</v>
      </c>
      <c r="H4" s="486" t="s">
        <v>344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360</v>
      </c>
      <c r="H11" s="492" t="s">
        <v>361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360</v>
      </c>
      <c r="H19" s="492" t="s">
        <v>370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372</v>
      </c>
      <c r="C21" s="495"/>
      <c r="D21" s="496" t="s">
        <v>373</v>
      </c>
      <c r="E21" s="496" t="s">
        <v>31</v>
      </c>
      <c r="F21" s="497">
        <v>23</v>
      </c>
      <c r="G21" s="497" t="s">
        <v>348</v>
      </c>
      <c r="H21" s="498" t="s">
        <v>374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374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350</v>
      </c>
      <c r="H29" s="490" t="s">
        <v>375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352</v>
      </c>
      <c r="H30" s="490" t="s">
        <v>376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354</v>
      </c>
      <c r="H31" s="490" t="s">
        <v>377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356</v>
      </c>
      <c r="H32" s="490" t="s">
        <v>378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358</v>
      </c>
      <c r="H33" s="490" t="s">
        <v>379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360</v>
      </c>
      <c r="H34" s="494" t="s">
        <v>380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360</v>
      </c>
      <c r="H48" s="492" t="s">
        <v>404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360</v>
      </c>
      <c r="H56" s="492" t="s">
        <v>412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360</v>
      </c>
      <c r="H64" s="492" t="s">
        <v>421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360</v>
      </c>
      <c r="H72" s="492" t="s">
        <v>429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362</v>
      </c>
      <c r="H73" s="494" t="s">
        <v>430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441</v>
      </c>
      <c r="H80" s="522" t="s">
        <v>442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10" activePane="bottomRight" state="frozen"/>
      <selection/>
      <selection pane="topRight"/>
      <selection pane="bottomLeft"/>
      <selection pane="bottomRight" activeCell="U20" sqref="U20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443</v>
      </c>
      <c r="C3" s="404" t="s">
        <v>444</v>
      </c>
      <c r="D3" s="405" t="s">
        <v>445</v>
      </c>
      <c r="E3" s="406" t="s">
        <v>13</v>
      </c>
      <c r="F3" s="406" t="s">
        <v>446</v>
      </c>
      <c r="G3" s="406" t="s">
        <v>447</v>
      </c>
      <c r="H3" s="406" t="s">
        <v>448</v>
      </c>
      <c r="I3" s="406" t="s">
        <v>449</v>
      </c>
      <c r="J3" s="406" t="s">
        <v>198</v>
      </c>
      <c r="K3" s="408" t="s">
        <v>450</v>
      </c>
      <c r="L3" s="406" t="s">
        <v>451</v>
      </c>
      <c r="M3" s="406" t="s">
        <v>452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453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62" t="s">
        <v>460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53</v>
      </c>
      <c r="U4" s="82"/>
      <c r="V4" s="426">
        <f t="shared" ref="V4:V21" si="1">T4+U4</f>
        <v>53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62" t="s">
        <v>463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33</v>
      </c>
      <c r="U5" s="82"/>
      <c r="V5" s="426">
        <f t="shared" si="1"/>
        <v>33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62" t="s">
        <v>466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24</v>
      </c>
      <c r="U6" s="82"/>
      <c r="V6" s="426">
        <f t="shared" si="1"/>
        <v>24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65" t="s">
        <v>469</v>
      </c>
      <c r="K7" s="65">
        <v>1280</v>
      </c>
      <c r="L7" s="413">
        <v>1</v>
      </c>
      <c r="M7" s="65">
        <v>30</v>
      </c>
      <c r="N7" s="65"/>
      <c r="O7" s="414">
        <v>1</v>
      </c>
      <c r="P7" s="414">
        <v>1</v>
      </c>
      <c r="Q7" s="414">
        <v>1</v>
      </c>
      <c r="R7" s="414">
        <v>1</v>
      </c>
      <c r="S7" s="414">
        <v>0.27</v>
      </c>
      <c r="T7" s="428">
        <f t="shared" si="0"/>
        <v>31</v>
      </c>
      <c r="U7" s="84"/>
      <c r="V7" s="429">
        <f t="shared" si="1"/>
        <v>31</v>
      </c>
      <c r="W7" s="430">
        <f t="shared" si="2"/>
        <v>803.703703703704</v>
      </c>
    </row>
    <row r="8" s="399" customFormat="1" ht="50.1" customHeight="1" spans="2:2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67" t="s">
        <v>473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9</v>
      </c>
      <c r="U8" s="68"/>
      <c r="V8" s="432">
        <f t="shared" si="1"/>
        <v>9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62" t="s">
        <v>474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10</v>
      </c>
      <c r="U9" s="82"/>
      <c r="V9" s="426">
        <f t="shared" si="1"/>
        <v>10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62" t="s">
        <v>475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17</v>
      </c>
      <c r="U10" s="82"/>
      <c r="V10" s="426">
        <f t="shared" si="1"/>
        <v>17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65" t="s">
        <v>476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12</v>
      </c>
      <c r="U11" s="84"/>
      <c r="V11" s="429">
        <f t="shared" si="1"/>
        <v>12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67" t="s">
        <v>478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39</v>
      </c>
      <c r="U12" s="68"/>
      <c r="V12" s="432">
        <f t="shared" si="1"/>
        <v>39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62" t="s">
        <v>479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25</v>
      </c>
      <c r="U13" s="82"/>
      <c r="V13" s="426">
        <f t="shared" si="1"/>
        <v>25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62" t="s">
        <v>480</v>
      </c>
      <c r="K14" s="62">
        <v>1280</v>
      </c>
      <c r="L14" s="411">
        <v>4</v>
      </c>
      <c r="M14" s="62">
        <v>23</v>
      </c>
      <c r="N14" s="62"/>
      <c r="O14" s="412"/>
      <c r="P14" s="412">
        <v>3</v>
      </c>
      <c r="Q14" s="412">
        <v>3</v>
      </c>
      <c r="R14" s="412">
        <v>3</v>
      </c>
      <c r="S14" s="412">
        <v>0.36</v>
      </c>
      <c r="T14" s="426">
        <f t="shared" si="0"/>
        <v>27</v>
      </c>
      <c r="U14" s="82"/>
      <c r="V14" s="426">
        <f t="shared" si="1"/>
        <v>27</v>
      </c>
      <c r="W14" s="427">
        <f t="shared" si="2"/>
        <v>525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65" t="s">
        <v>481</v>
      </c>
      <c r="K15" s="65">
        <v>1280</v>
      </c>
      <c r="L15" s="413">
        <v>7</v>
      </c>
      <c r="M15" s="65">
        <v>41</v>
      </c>
      <c r="N15" s="65"/>
      <c r="O15" s="414">
        <v>1</v>
      </c>
      <c r="P15" s="414">
        <v>2</v>
      </c>
      <c r="Q15" s="414">
        <v>2</v>
      </c>
      <c r="R15" s="414">
        <v>3</v>
      </c>
      <c r="S15" s="414">
        <v>0.76</v>
      </c>
      <c r="T15" s="428">
        <f t="shared" si="0"/>
        <v>48</v>
      </c>
      <c r="U15" s="84"/>
      <c r="V15" s="429">
        <f t="shared" si="1"/>
        <v>48</v>
      </c>
      <c r="W15" s="430">
        <f t="shared" si="2"/>
        <v>442.105263157895</v>
      </c>
    </row>
    <row r="16" s="399" customFormat="1" ht="50.1" customHeight="1" spans="2:2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67" t="s">
        <v>485</v>
      </c>
      <c r="K16" s="67">
        <v>1280</v>
      </c>
      <c r="L16" s="415">
        <v>14</v>
      </c>
      <c r="M16" s="67">
        <v>87</v>
      </c>
      <c r="N16" s="67"/>
      <c r="O16" s="416">
        <v>6</v>
      </c>
      <c r="P16" s="416">
        <v>18</v>
      </c>
      <c r="Q16" s="416">
        <v>35</v>
      </c>
      <c r="R16" s="416">
        <v>53</v>
      </c>
      <c r="S16" s="416">
        <v>4.21</v>
      </c>
      <c r="T16" s="431">
        <f t="shared" si="0"/>
        <v>101</v>
      </c>
      <c r="U16" s="68"/>
      <c r="V16" s="432">
        <f t="shared" si="1"/>
        <v>101</v>
      </c>
      <c r="W16" s="433">
        <f t="shared" si="2"/>
        <v>167.933491686461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62" t="s">
        <v>487</v>
      </c>
      <c r="K17" s="62">
        <v>1280</v>
      </c>
      <c r="L17" s="411">
        <v>23</v>
      </c>
      <c r="M17" s="62">
        <v>120</v>
      </c>
      <c r="N17" s="62"/>
      <c r="O17" s="412">
        <v>1</v>
      </c>
      <c r="P17" s="412">
        <v>20</v>
      </c>
      <c r="Q17" s="412">
        <v>40</v>
      </c>
      <c r="R17" s="412">
        <v>63</v>
      </c>
      <c r="S17" s="412">
        <v>3.93</v>
      </c>
      <c r="T17" s="426">
        <f t="shared" si="0"/>
        <v>143</v>
      </c>
      <c r="U17" s="82"/>
      <c r="V17" s="426">
        <f t="shared" si="1"/>
        <v>143</v>
      </c>
      <c r="W17" s="427">
        <f t="shared" si="2"/>
        <v>254.70737913486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65" t="s">
        <v>489</v>
      </c>
      <c r="K18" s="65">
        <v>1280</v>
      </c>
      <c r="L18" s="413">
        <v>12</v>
      </c>
      <c r="M18" s="65">
        <v>50</v>
      </c>
      <c r="N18" s="65"/>
      <c r="O18" s="414">
        <v>3</v>
      </c>
      <c r="P18" s="414">
        <v>7</v>
      </c>
      <c r="Q18" s="414">
        <v>13</v>
      </c>
      <c r="R18" s="414">
        <v>21</v>
      </c>
      <c r="S18" s="414">
        <v>1.72</v>
      </c>
      <c r="T18" s="428">
        <f t="shared" si="0"/>
        <v>62</v>
      </c>
      <c r="U18" s="84">
        <v>36</v>
      </c>
      <c r="V18" s="429">
        <f t="shared" si="1"/>
        <v>98</v>
      </c>
      <c r="W18" s="430">
        <f t="shared" si="2"/>
        <v>398.837209302326</v>
      </c>
    </row>
    <row r="19" s="399" customFormat="1" ht="50.1" customHeight="1" spans="2:2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67" t="s">
        <v>493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13</v>
      </c>
      <c r="U19" s="68"/>
      <c r="V19" s="435">
        <f t="shared" si="1"/>
        <v>13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62" t="s">
        <v>494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15</v>
      </c>
      <c r="U20" s="82"/>
      <c r="V20" s="437">
        <f t="shared" si="1"/>
        <v>15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78" t="s">
        <v>495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>
        <v>1</v>
      </c>
      <c r="S21" s="418">
        <v>0.02</v>
      </c>
      <c r="T21" s="438">
        <f t="shared" si="0"/>
        <v>5</v>
      </c>
      <c r="U21" s="159"/>
      <c r="V21" s="439">
        <f t="shared" si="1"/>
        <v>5</v>
      </c>
      <c r="W21" s="440">
        <f t="shared" si="2"/>
        <v>1750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81" t="s">
        <v>496</v>
      </c>
      <c r="K22" s="81">
        <v>1480</v>
      </c>
      <c r="L22" s="413">
        <v>4</v>
      </c>
      <c r="M22" s="81">
        <v>5</v>
      </c>
      <c r="N22" s="81"/>
      <c r="O22" s="414"/>
      <c r="P22" s="414"/>
      <c r="Q22" s="414"/>
      <c r="R22" s="414"/>
      <c r="S22" s="414"/>
      <c r="T22" s="441">
        <f t="shared" si="0"/>
        <v>9</v>
      </c>
      <c r="U22" s="160"/>
      <c r="V22" s="442">
        <f t="shared" ref="V22:V52" si="3">T22+U22</f>
        <v>9</v>
      </c>
      <c r="W22" s="430" t="str">
        <f t="shared" ref="W22:W52" si="4">IF(S22&gt;0,V22/S22*7,"-")</f>
        <v>-</v>
      </c>
      <c r="Y22" s="399"/>
    </row>
    <row r="23" s="399" customFormat="1" ht="50.1" customHeight="1" spans="2:2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67" t="s">
        <v>499</v>
      </c>
      <c r="K23" s="67">
        <v>1480</v>
      </c>
      <c r="L23" s="415">
        <v>9</v>
      </c>
      <c r="M23" s="67">
        <v>8</v>
      </c>
      <c r="N23" s="67"/>
      <c r="O23" s="416">
        <v>2</v>
      </c>
      <c r="P23" s="416">
        <v>5</v>
      </c>
      <c r="Q23" s="416">
        <v>8</v>
      </c>
      <c r="R23" s="416">
        <v>9</v>
      </c>
      <c r="S23" s="416">
        <v>1.42</v>
      </c>
      <c r="T23" s="431">
        <f t="shared" si="0"/>
        <v>17</v>
      </c>
      <c r="U23" s="68"/>
      <c r="V23" s="432">
        <f t="shared" si="3"/>
        <v>17</v>
      </c>
      <c r="W23" s="433">
        <f t="shared" si="4"/>
        <v>83.8028169014085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62" t="s">
        <v>500</v>
      </c>
      <c r="K24" s="62">
        <v>1480</v>
      </c>
      <c r="L24" s="411">
        <v>1</v>
      </c>
      <c r="M24" s="62">
        <v>73</v>
      </c>
      <c r="N24" s="62"/>
      <c r="O24" s="412">
        <v>10</v>
      </c>
      <c r="P24" s="412">
        <v>27</v>
      </c>
      <c r="Q24" s="412">
        <v>34</v>
      </c>
      <c r="R24" s="412">
        <v>47</v>
      </c>
      <c r="S24" s="412">
        <v>6.01</v>
      </c>
      <c r="T24" s="426">
        <f t="shared" si="0"/>
        <v>74</v>
      </c>
      <c r="U24" s="82">
        <v>20</v>
      </c>
      <c r="V24" s="426">
        <f t="shared" si="3"/>
        <v>94</v>
      </c>
      <c r="W24" s="427">
        <f t="shared" si="4"/>
        <v>109.484193011647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65" t="s">
        <v>501</v>
      </c>
      <c r="K25" s="65">
        <v>1480</v>
      </c>
      <c r="L25" s="413">
        <v>1</v>
      </c>
      <c r="M25" s="65">
        <v>60</v>
      </c>
      <c r="N25" s="65"/>
      <c r="O25" s="414">
        <v>21</v>
      </c>
      <c r="P25" s="414">
        <v>53</v>
      </c>
      <c r="Q25" s="414">
        <v>61</v>
      </c>
      <c r="R25" s="414">
        <v>78</v>
      </c>
      <c r="S25" s="414">
        <v>11.26</v>
      </c>
      <c r="T25" s="428">
        <f t="shared" si="0"/>
        <v>61</v>
      </c>
      <c r="U25" s="84">
        <v>100</v>
      </c>
      <c r="V25" s="429">
        <f t="shared" si="3"/>
        <v>161</v>
      </c>
      <c r="W25" s="430">
        <f t="shared" si="4"/>
        <v>100.088809946714</v>
      </c>
    </row>
    <row r="26" s="399" customFormat="1" ht="50.1" customHeight="1" spans="2:2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67" t="s">
        <v>504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15</v>
      </c>
      <c r="U26" s="68"/>
      <c r="V26" s="435">
        <f t="shared" si="3"/>
        <v>15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62" t="s">
        <v>505</v>
      </c>
      <c r="K27" s="62">
        <v>1280</v>
      </c>
      <c r="L27" s="411">
        <v>2</v>
      </c>
      <c r="M27" s="62">
        <v>8</v>
      </c>
      <c r="N27" s="62"/>
      <c r="O27" s="420"/>
      <c r="P27" s="420"/>
      <c r="Q27" s="420"/>
      <c r="R27" s="420"/>
      <c r="S27" s="412"/>
      <c r="T27" s="82">
        <f t="shared" si="0"/>
        <v>10</v>
      </c>
      <c r="U27" s="82"/>
      <c r="V27" s="437">
        <f t="shared" si="3"/>
        <v>10</v>
      </c>
      <c r="W27" s="427" t="str">
        <f t="shared" si="4"/>
        <v>-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79" t="s">
        <v>506</v>
      </c>
      <c r="K28" s="79">
        <v>1280</v>
      </c>
      <c r="L28" s="417">
        <v>4</v>
      </c>
      <c r="M28" s="79">
        <v>17</v>
      </c>
      <c r="N28" s="79"/>
      <c r="O28" s="421"/>
      <c r="P28" s="421"/>
      <c r="Q28" s="421"/>
      <c r="R28" s="421"/>
      <c r="S28" s="418"/>
      <c r="T28" s="83">
        <f t="shared" si="0"/>
        <v>21</v>
      </c>
      <c r="U28" s="83"/>
      <c r="V28" s="439">
        <f t="shared" si="3"/>
        <v>21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65" t="s">
        <v>507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10</v>
      </c>
      <c r="U29" s="84"/>
      <c r="V29" s="442">
        <f t="shared" si="3"/>
        <v>10</v>
      </c>
      <c r="W29" s="430" t="str">
        <f t="shared" si="4"/>
        <v>-</v>
      </c>
    </row>
    <row r="30" s="399" customFormat="1" ht="50.1" customHeight="1" spans="2:2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86" t="s">
        <v>510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9</v>
      </c>
      <c r="U30" s="87"/>
      <c r="V30" s="443">
        <f t="shared" si="3"/>
        <v>9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62" t="s">
        <v>511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9</v>
      </c>
      <c r="U31" s="82"/>
      <c r="V31" s="437">
        <f t="shared" si="3"/>
        <v>9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83" t="s">
        <v>512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21</v>
      </c>
      <c r="U32" s="82"/>
      <c r="V32" s="437">
        <f t="shared" si="3"/>
        <v>21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65" t="s">
        <v>513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>
        <v>1</v>
      </c>
      <c r="R33" s="422">
        <v>1</v>
      </c>
      <c r="S33" s="414">
        <v>0.05</v>
      </c>
      <c r="T33" s="84">
        <f t="shared" si="0"/>
        <v>20</v>
      </c>
      <c r="U33" s="84"/>
      <c r="V33" s="442">
        <f t="shared" si="3"/>
        <v>20</v>
      </c>
      <c r="W33" s="430">
        <f t="shared" si="4"/>
        <v>2800</v>
      </c>
    </row>
    <row r="34" s="399" customFormat="1" ht="50.1" customHeight="1" spans="2:2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67" t="s">
        <v>515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10</v>
      </c>
      <c r="U34" s="68"/>
      <c r="V34" s="435">
        <f t="shared" si="3"/>
        <v>10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62" t="s">
        <v>516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10</v>
      </c>
      <c r="U35" s="82"/>
      <c r="V35" s="437">
        <f t="shared" si="3"/>
        <v>10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83" t="s">
        <v>517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8</v>
      </c>
      <c r="U36" s="82"/>
      <c r="V36" s="437">
        <f t="shared" si="3"/>
        <v>8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65" t="s">
        <v>518</v>
      </c>
      <c r="K37" s="65">
        <v>1280</v>
      </c>
      <c r="L37" s="413">
        <v>4</v>
      </c>
      <c r="M37" s="65">
        <v>5</v>
      </c>
      <c r="N37" s="65"/>
      <c r="O37" s="422"/>
      <c r="P37" s="422"/>
      <c r="Q37" s="422"/>
      <c r="R37" s="422"/>
      <c r="S37" s="414"/>
      <c r="T37" s="84">
        <f t="shared" si="0"/>
        <v>9</v>
      </c>
      <c r="U37" s="84"/>
      <c r="V37" s="442">
        <f t="shared" si="3"/>
        <v>9</v>
      </c>
      <c r="W37" s="430" t="str">
        <f t="shared" si="4"/>
        <v>-</v>
      </c>
    </row>
    <row r="38" s="399" customFormat="1" ht="50.1" customHeight="1" spans="2:2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86" t="s">
        <v>459</v>
      </c>
      <c r="J38" s="67" t="s">
        <v>521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10</v>
      </c>
      <c r="U38" s="68"/>
      <c r="V38" s="435">
        <f t="shared" si="3"/>
        <v>10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62" t="s">
        <v>459</v>
      </c>
      <c r="J39" s="62" t="s">
        <v>522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14</v>
      </c>
      <c r="U39" s="82"/>
      <c r="V39" s="437">
        <f t="shared" si="3"/>
        <v>14</v>
      </c>
      <c r="W39" s="427">
        <f t="shared" si="4"/>
        <v>700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79" t="s">
        <v>459</v>
      </c>
      <c r="J40" s="65" t="s">
        <v>523</v>
      </c>
      <c r="K40" s="65">
        <v>1280</v>
      </c>
      <c r="L40" s="413">
        <v>3</v>
      </c>
      <c r="M40" s="65">
        <v>2</v>
      </c>
      <c r="N40" s="65"/>
      <c r="O40" s="414"/>
      <c r="P40" s="414">
        <v>2</v>
      </c>
      <c r="Q40" s="414">
        <v>2</v>
      </c>
      <c r="R40" s="414">
        <v>2</v>
      </c>
      <c r="S40" s="414">
        <v>0.24</v>
      </c>
      <c r="T40" s="441">
        <f t="shared" si="0"/>
        <v>5</v>
      </c>
      <c r="U40" s="84"/>
      <c r="V40" s="442">
        <f t="shared" si="3"/>
        <v>5</v>
      </c>
      <c r="W40" s="430">
        <f t="shared" si="4"/>
        <v>145.833333333333</v>
      </c>
    </row>
    <row r="41" s="399" customFormat="1" ht="50.1" customHeight="1" spans="2:2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68" t="s">
        <v>459</v>
      </c>
      <c r="J41" s="67" t="s">
        <v>526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10</v>
      </c>
      <c r="U41" s="68"/>
      <c r="V41" s="435">
        <f t="shared" si="3"/>
        <v>10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82" t="s">
        <v>459</v>
      </c>
      <c r="J42" s="62" t="s">
        <v>527</v>
      </c>
      <c r="K42" s="62">
        <v>1180</v>
      </c>
      <c r="L42" s="411">
        <v>2</v>
      </c>
      <c r="M42" s="62">
        <v>6</v>
      </c>
      <c r="N42" s="62"/>
      <c r="O42" s="420">
        <v>1</v>
      </c>
      <c r="P42" s="420">
        <v>1</v>
      </c>
      <c r="Q42" s="420">
        <v>1</v>
      </c>
      <c r="R42" s="420">
        <v>1</v>
      </c>
      <c r="S42" s="412">
        <v>0.62</v>
      </c>
      <c r="T42" s="82">
        <f t="shared" si="0"/>
        <v>8</v>
      </c>
      <c r="U42" s="82"/>
      <c r="V42" s="437">
        <f t="shared" si="3"/>
        <v>8</v>
      </c>
      <c r="W42" s="427">
        <f t="shared" si="4"/>
        <v>90.3225806451613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83" t="s">
        <v>459</v>
      </c>
      <c r="J43" s="83" t="s">
        <v>528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8</v>
      </c>
      <c r="U43" s="82"/>
      <c r="V43" s="437">
        <f t="shared" si="3"/>
        <v>8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84" t="s">
        <v>459</v>
      </c>
      <c r="J44" s="65" t="s">
        <v>529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9</v>
      </c>
      <c r="U44" s="84"/>
      <c r="V44" s="442">
        <f t="shared" si="3"/>
        <v>9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68" t="s">
        <v>459</v>
      </c>
      <c r="J45" s="67" t="s">
        <v>530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13</v>
      </c>
      <c r="U45" s="68"/>
      <c r="V45" s="435">
        <f t="shared" si="3"/>
        <v>13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82" t="s">
        <v>459</v>
      </c>
      <c r="J46" s="62" t="s">
        <v>531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>
        <v>1</v>
      </c>
      <c r="R46" s="420">
        <v>2</v>
      </c>
      <c r="S46" s="412">
        <v>0.07</v>
      </c>
      <c r="T46" s="82">
        <f t="shared" si="0"/>
        <v>31</v>
      </c>
      <c r="U46" s="82"/>
      <c r="V46" s="437">
        <f t="shared" si="3"/>
        <v>31</v>
      </c>
      <c r="W46" s="427">
        <f t="shared" si="4"/>
        <v>3100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83" t="s">
        <v>459</v>
      </c>
      <c r="J47" s="83" t="s">
        <v>532</v>
      </c>
      <c r="K47" s="79">
        <v>1180</v>
      </c>
      <c r="L47" s="417">
        <v>2</v>
      </c>
      <c r="M47" s="79">
        <v>5</v>
      </c>
      <c r="N47" s="79"/>
      <c r="O47" s="421"/>
      <c r="P47" s="421">
        <v>2</v>
      </c>
      <c r="Q47" s="421">
        <v>2</v>
      </c>
      <c r="R47" s="421">
        <v>2</v>
      </c>
      <c r="S47" s="418">
        <v>0.24</v>
      </c>
      <c r="T47" s="82">
        <f t="shared" si="0"/>
        <v>7</v>
      </c>
      <c r="U47" s="82"/>
      <c r="V47" s="437">
        <f t="shared" si="3"/>
        <v>7</v>
      </c>
      <c r="W47" s="427">
        <f t="shared" si="4"/>
        <v>204.166666666667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84" t="s">
        <v>459</v>
      </c>
      <c r="J48" s="65" t="s">
        <v>533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87" t="s">
        <v>459</v>
      </c>
      <c r="J49" s="67" t="s">
        <v>536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8</v>
      </c>
      <c r="U49" s="68"/>
      <c r="V49" s="435">
        <f t="shared" si="3"/>
        <v>8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82" t="s">
        <v>459</v>
      </c>
      <c r="J50" s="62" t="s">
        <v>537</v>
      </c>
      <c r="K50" s="62">
        <v>1280</v>
      </c>
      <c r="L50" s="411">
        <v>3</v>
      </c>
      <c r="M50" s="62">
        <v>20</v>
      </c>
      <c r="N50" s="62"/>
      <c r="O50" s="420"/>
      <c r="P50" s="420">
        <v>1</v>
      </c>
      <c r="Q50" s="420">
        <v>2</v>
      </c>
      <c r="R50" s="420">
        <v>3</v>
      </c>
      <c r="S50" s="412">
        <v>0.19</v>
      </c>
      <c r="T50" s="82">
        <f t="shared" si="0"/>
        <v>23</v>
      </c>
      <c r="U50" s="82"/>
      <c r="V50" s="437">
        <f t="shared" si="3"/>
        <v>23</v>
      </c>
      <c r="W50" s="427">
        <f t="shared" si="4"/>
        <v>847.368421052632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83" t="s">
        <v>459</v>
      </c>
      <c r="J51" s="83" t="s">
        <v>538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16</v>
      </c>
      <c r="U51" s="82"/>
      <c r="V51" s="437">
        <f t="shared" si="3"/>
        <v>16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84" t="s">
        <v>459</v>
      </c>
      <c r="J52" s="65" t="s">
        <v>539</v>
      </c>
      <c r="K52" s="65">
        <v>1280</v>
      </c>
      <c r="L52" s="413">
        <v>3</v>
      </c>
      <c r="M52" s="65">
        <v>6</v>
      </c>
      <c r="N52" s="65"/>
      <c r="O52" s="422"/>
      <c r="P52" s="422"/>
      <c r="Q52" s="422"/>
      <c r="R52" s="422"/>
      <c r="S52" s="414"/>
      <c r="T52" s="84">
        <f t="shared" si="0"/>
        <v>9</v>
      </c>
      <c r="U52" s="84"/>
      <c r="V52" s="442">
        <f t="shared" si="3"/>
        <v>9</v>
      </c>
      <c r="W52" s="430" t="str">
        <f t="shared" si="4"/>
        <v>-</v>
      </c>
    </row>
    <row r="53" s="399" customFormat="1" ht="50.1" customHeight="1" spans="2:2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86" t="s">
        <v>459</v>
      </c>
      <c r="J53" s="67" t="s">
        <v>541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9</v>
      </c>
      <c r="U53" s="68"/>
      <c r="V53" s="435">
        <f t="shared" ref="V53:V87" si="5">T53+U53</f>
        <v>9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62" t="s">
        <v>459</v>
      </c>
      <c r="J54" s="62" t="s">
        <v>542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10</v>
      </c>
      <c r="U54" s="82"/>
      <c r="V54" s="437">
        <f t="shared" si="5"/>
        <v>10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15" t="s">
        <v>472</v>
      </c>
      <c r="J55" s="79" t="s">
        <v>543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>
        <v>1</v>
      </c>
      <c r="S55" s="418">
        <v>0.02</v>
      </c>
      <c r="T55" s="438">
        <f t="shared" si="0"/>
        <v>8</v>
      </c>
      <c r="U55" s="83"/>
      <c r="V55" s="439">
        <f t="shared" si="5"/>
        <v>8</v>
      </c>
      <c r="W55" s="440">
        <f t="shared" si="6"/>
        <v>2800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19" t="s">
        <v>472</v>
      </c>
      <c r="J56" s="65" t="s">
        <v>544</v>
      </c>
      <c r="K56" s="65">
        <v>1280</v>
      </c>
      <c r="L56" s="413">
        <v>3</v>
      </c>
      <c r="M56" s="65">
        <v>9</v>
      </c>
      <c r="N56" s="65"/>
      <c r="O56" s="414"/>
      <c r="P56" s="414">
        <v>1</v>
      </c>
      <c r="Q56" s="414">
        <v>1</v>
      </c>
      <c r="R56" s="414">
        <v>2</v>
      </c>
      <c r="S56" s="414">
        <v>0.14</v>
      </c>
      <c r="T56" s="441">
        <f t="shared" si="0"/>
        <v>12</v>
      </c>
      <c r="U56" s="84"/>
      <c r="V56" s="442">
        <f t="shared" ref="V56" si="7">T56+U56</f>
        <v>12</v>
      </c>
      <c r="W56" s="430">
        <f t="shared" ref="W56" si="8">IF(S56&gt;0,V56/S56*7,"-")</f>
        <v>600</v>
      </c>
    </row>
    <row r="57" s="399" customFormat="1" ht="50.1" customHeight="1" spans="2:2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67" t="s">
        <v>459</v>
      </c>
      <c r="J57" s="67" t="s">
        <v>547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14</v>
      </c>
      <c r="U57" s="68"/>
      <c r="V57" s="435">
        <f t="shared" si="5"/>
        <v>14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62" t="s">
        <v>459</v>
      </c>
      <c r="J58" s="62" t="s">
        <v>548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15</v>
      </c>
      <c r="U58" s="82"/>
      <c r="V58" s="437">
        <f t="shared" si="5"/>
        <v>15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15" t="s">
        <v>472</v>
      </c>
      <c r="J59" s="79" t="s">
        <v>549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21</v>
      </c>
      <c r="U59" s="83"/>
      <c r="V59" s="439">
        <f t="shared" si="5"/>
        <v>21</v>
      </c>
      <c r="W59" s="440">
        <f t="shared" si="6"/>
        <v>7350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19" t="s">
        <v>472</v>
      </c>
      <c r="J60" s="65" t="s">
        <v>550</v>
      </c>
      <c r="K60" s="65">
        <v>1280</v>
      </c>
      <c r="L60" s="413">
        <v>5</v>
      </c>
      <c r="M60" s="65">
        <v>10</v>
      </c>
      <c r="N60" s="65"/>
      <c r="O60" s="414"/>
      <c r="P60" s="414">
        <v>1</v>
      </c>
      <c r="Q60" s="414">
        <v>1</v>
      </c>
      <c r="R60" s="414">
        <v>1</v>
      </c>
      <c r="S60" s="414">
        <v>0.12</v>
      </c>
      <c r="T60" s="441">
        <f t="shared" si="0"/>
        <v>15</v>
      </c>
      <c r="U60" s="84"/>
      <c r="V60" s="442">
        <f t="shared" ref="V60" si="9">T60+U60</f>
        <v>15</v>
      </c>
      <c r="W60" s="430">
        <f t="shared" ref="W60" si="10">IF(S60&gt;0,V60/S60*7,"-")</f>
        <v>875</v>
      </c>
    </row>
    <row r="61" s="399" customFormat="1" ht="50.1" customHeight="1" spans="2:2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86" t="s">
        <v>553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62</v>
      </c>
      <c r="U61" s="87"/>
      <c r="V61" s="446">
        <f t="shared" si="5"/>
        <v>62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62" t="s">
        <v>554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52</v>
      </c>
      <c r="U62" s="82"/>
      <c r="V62" s="426">
        <f t="shared" si="5"/>
        <v>52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65" t="s">
        <v>555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52</v>
      </c>
      <c r="U63" s="84"/>
      <c r="V63" s="429">
        <f t="shared" si="5"/>
        <v>52</v>
      </c>
      <c r="W63" s="430" t="str">
        <f t="shared" si="6"/>
        <v>-</v>
      </c>
    </row>
    <row r="64" s="399" customFormat="1" ht="50.1" customHeight="1" spans="2:2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67" t="s">
        <v>558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28</v>
      </c>
      <c r="U64" s="68"/>
      <c r="V64" s="67">
        <f t="shared" si="5"/>
        <v>28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62" t="s">
        <v>559</v>
      </c>
      <c r="K65" s="62">
        <v>1280</v>
      </c>
      <c r="L65" s="411">
        <v>5</v>
      </c>
      <c r="M65" s="62">
        <v>9</v>
      </c>
      <c r="N65" s="62"/>
      <c r="O65" s="420"/>
      <c r="P65" s="420">
        <v>1</v>
      </c>
      <c r="Q65" s="420">
        <v>2</v>
      </c>
      <c r="R65" s="420">
        <v>4</v>
      </c>
      <c r="S65" s="412">
        <v>0.2</v>
      </c>
      <c r="T65" s="62">
        <f t="shared" si="0"/>
        <v>14</v>
      </c>
      <c r="U65" s="82"/>
      <c r="V65" s="62">
        <f t="shared" si="5"/>
        <v>14</v>
      </c>
      <c r="W65" s="427">
        <f t="shared" si="6"/>
        <v>490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65" t="s">
        <v>560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67" t="s">
        <v>563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31</v>
      </c>
      <c r="U67" s="68"/>
      <c r="V67" s="67">
        <f t="shared" si="5"/>
        <v>31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62" t="s">
        <v>564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35</v>
      </c>
      <c r="U68" s="82"/>
      <c r="V68" s="62">
        <f t="shared" si="5"/>
        <v>35</v>
      </c>
      <c r="W68" s="427">
        <f t="shared" si="6"/>
        <v>12250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65" t="s">
        <v>565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15</v>
      </c>
      <c r="U69" s="84"/>
      <c r="V69" s="65">
        <f t="shared" si="5"/>
        <v>15</v>
      </c>
      <c r="W69" s="430" t="str">
        <f t="shared" si="6"/>
        <v>-</v>
      </c>
    </row>
    <row r="70" s="399" customFormat="1" ht="50.1" customHeight="1" spans="2:2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67" t="s">
        <v>570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33</v>
      </c>
      <c r="U70" s="68"/>
      <c r="V70" s="432">
        <f t="shared" si="5"/>
        <v>33</v>
      </c>
      <c r="W70" s="433">
        <f t="shared" si="6"/>
        <v>1925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62" t="s">
        <v>571</v>
      </c>
      <c r="K71" s="62">
        <v>1580</v>
      </c>
      <c r="L71" s="411">
        <v>9</v>
      </c>
      <c r="M71" s="62">
        <v>20</v>
      </c>
      <c r="N71" s="62"/>
      <c r="O71" s="412">
        <v>1</v>
      </c>
      <c r="P71" s="412">
        <v>1</v>
      </c>
      <c r="Q71" s="412">
        <v>1</v>
      </c>
      <c r="R71" s="412">
        <v>1</v>
      </c>
      <c r="S71" s="412">
        <v>0.27</v>
      </c>
      <c r="T71" s="426">
        <f t="shared" si="11"/>
        <v>29</v>
      </c>
      <c r="U71" s="82"/>
      <c r="V71" s="426">
        <f t="shared" si="5"/>
        <v>29</v>
      </c>
      <c r="W71" s="427">
        <f t="shared" si="6"/>
        <v>751.851851851852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62" t="s">
        <v>572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4</v>
      </c>
      <c r="R72" s="412">
        <v>4</v>
      </c>
      <c r="S72" s="412">
        <v>0.34</v>
      </c>
      <c r="T72" s="426">
        <f t="shared" si="11"/>
        <v>25</v>
      </c>
      <c r="U72" s="82"/>
      <c r="V72" s="426">
        <f t="shared" si="5"/>
        <v>25</v>
      </c>
      <c r="W72" s="427">
        <f t="shared" si="6"/>
        <v>514.705882352941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62" t="s">
        <v>574</v>
      </c>
      <c r="K73" s="62">
        <v>1580</v>
      </c>
      <c r="L73" s="411">
        <v>6</v>
      </c>
      <c r="M73" s="62">
        <v>20</v>
      </c>
      <c r="N73" s="62"/>
      <c r="O73" s="412"/>
      <c r="P73" s="412">
        <v>2</v>
      </c>
      <c r="Q73" s="412">
        <v>6</v>
      </c>
      <c r="R73" s="412">
        <v>8</v>
      </c>
      <c r="S73" s="412">
        <v>0.47</v>
      </c>
      <c r="T73" s="426">
        <f t="shared" si="11"/>
        <v>26</v>
      </c>
      <c r="U73" s="82"/>
      <c r="V73" s="426">
        <f t="shared" si="5"/>
        <v>26</v>
      </c>
      <c r="W73" s="427">
        <f t="shared" si="6"/>
        <v>387.234042553192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65" t="s">
        <v>576</v>
      </c>
      <c r="K74" s="65">
        <v>1580</v>
      </c>
      <c r="L74" s="413">
        <v>6</v>
      </c>
      <c r="M74" s="65">
        <v>27</v>
      </c>
      <c r="N74" s="65"/>
      <c r="O74" s="414">
        <v>1</v>
      </c>
      <c r="P74" s="414">
        <v>3</v>
      </c>
      <c r="Q74" s="414">
        <v>6</v>
      </c>
      <c r="R74" s="414">
        <v>12</v>
      </c>
      <c r="S74" s="414">
        <v>0.76</v>
      </c>
      <c r="T74" s="428">
        <f t="shared" si="11"/>
        <v>33</v>
      </c>
      <c r="U74" s="84"/>
      <c r="V74" s="429">
        <f t="shared" si="5"/>
        <v>33</v>
      </c>
      <c r="W74" s="430">
        <f t="shared" si="6"/>
        <v>303.947368421053</v>
      </c>
    </row>
    <row r="75" s="401" customFormat="1" ht="50.1" customHeight="1" spans="2:25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161" t="s">
        <v>459</v>
      </c>
      <c r="J75" s="67" t="s">
        <v>579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9</v>
      </c>
      <c r="U75" s="157"/>
      <c r="V75" s="435">
        <f t="shared" si="5"/>
        <v>9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158" t="s">
        <v>459</v>
      </c>
      <c r="J76" s="62" t="s">
        <v>580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6</v>
      </c>
      <c r="U76" s="82"/>
      <c r="V76" s="437">
        <f t="shared" si="5"/>
        <v>6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159" t="s">
        <v>459</v>
      </c>
      <c r="J77" s="83" t="s">
        <v>581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9</v>
      </c>
      <c r="U77" s="82"/>
      <c r="V77" s="437">
        <f t="shared" si="5"/>
        <v>9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160" t="s">
        <v>459</v>
      </c>
      <c r="J78" s="65" t="s">
        <v>582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>
        <v>4</v>
      </c>
      <c r="R78" s="450">
        <v>4</v>
      </c>
      <c r="S78" s="459">
        <v>0.2</v>
      </c>
      <c r="T78" s="84">
        <f t="shared" si="11"/>
        <v>12</v>
      </c>
      <c r="U78" s="84"/>
      <c r="V78" s="442">
        <f t="shared" si="5"/>
        <v>12</v>
      </c>
      <c r="W78" s="430">
        <f t="shared" si="6"/>
        <v>420</v>
      </c>
    </row>
    <row r="79" s="399" customFormat="1" ht="50.1" customHeight="1" spans="2:2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161" t="s">
        <v>459</v>
      </c>
      <c r="J79" s="86" t="s">
        <v>584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10</v>
      </c>
      <c r="U79" s="87"/>
      <c r="V79" s="443">
        <f t="shared" si="5"/>
        <v>10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158" t="s">
        <v>459</v>
      </c>
      <c r="J80" s="452" t="s">
        <v>585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10</v>
      </c>
      <c r="U80" s="82"/>
      <c r="V80" s="437">
        <f t="shared" si="5"/>
        <v>10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159" t="s">
        <v>459</v>
      </c>
      <c r="J81" s="453" t="s">
        <v>586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14</v>
      </c>
      <c r="U81" s="82"/>
      <c r="V81" s="437">
        <f t="shared" si="5"/>
        <v>14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159" t="s">
        <v>459</v>
      </c>
      <c r="J82" s="65" t="s">
        <v>587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67" t="s">
        <v>589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17</v>
      </c>
      <c r="U83" s="68"/>
      <c r="V83" s="435">
        <f t="shared" si="5"/>
        <v>17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62" t="s">
        <v>590</v>
      </c>
      <c r="K84" s="62">
        <v>1280</v>
      </c>
      <c r="L84" s="411">
        <v>2</v>
      </c>
      <c r="M84" s="62">
        <v>19</v>
      </c>
      <c r="N84" s="62"/>
      <c r="O84" s="456">
        <v>2</v>
      </c>
      <c r="P84" s="456">
        <v>4</v>
      </c>
      <c r="Q84" s="456">
        <v>4</v>
      </c>
      <c r="R84" s="456">
        <v>4</v>
      </c>
      <c r="S84" s="456">
        <v>0.78</v>
      </c>
      <c r="T84" s="436">
        <f t="shared" si="11"/>
        <v>21</v>
      </c>
      <c r="U84" s="82"/>
      <c r="V84" s="437">
        <f t="shared" si="5"/>
        <v>21</v>
      </c>
      <c r="W84" s="427">
        <f t="shared" si="6"/>
        <v>188.461538461538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454" t="s">
        <v>591</v>
      </c>
      <c r="K85" s="454">
        <v>1280</v>
      </c>
      <c r="L85" s="417"/>
      <c r="M85" s="454">
        <v>24</v>
      </c>
      <c r="N85" s="454"/>
      <c r="O85" s="457">
        <v>3</v>
      </c>
      <c r="P85" s="457">
        <v>6</v>
      </c>
      <c r="Q85" s="457">
        <v>8</v>
      </c>
      <c r="R85" s="457">
        <v>10</v>
      </c>
      <c r="S85" s="457">
        <v>1.31</v>
      </c>
      <c r="T85" s="438">
        <f t="shared" si="11"/>
        <v>24</v>
      </c>
      <c r="U85" s="83"/>
      <c r="V85" s="439">
        <f t="shared" si="5"/>
        <v>24</v>
      </c>
      <c r="W85" s="440">
        <f t="shared" si="6"/>
        <v>128.24427480916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458" t="s">
        <v>592</v>
      </c>
      <c r="K86" s="458">
        <v>1280</v>
      </c>
      <c r="L86" s="413"/>
      <c r="M86" s="458">
        <v>30</v>
      </c>
      <c r="N86" s="458"/>
      <c r="O86" s="459">
        <v>4</v>
      </c>
      <c r="P86" s="459">
        <v>5</v>
      </c>
      <c r="Q86" s="459">
        <v>6</v>
      </c>
      <c r="R86" s="459">
        <v>10</v>
      </c>
      <c r="S86" s="459">
        <v>1.32</v>
      </c>
      <c r="T86" s="441">
        <f t="shared" si="11"/>
        <v>30</v>
      </c>
      <c r="U86" s="84"/>
      <c r="V86" s="442">
        <f t="shared" si="5"/>
        <v>30</v>
      </c>
      <c r="W86" s="430">
        <f t="shared" si="6"/>
        <v>159.090909090909</v>
      </c>
    </row>
    <row r="87" s="399" customFormat="1" ht="50.1" customHeight="1" spans="2:2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67" t="s">
        <v>595</v>
      </c>
      <c r="K87" s="67">
        <v>1380</v>
      </c>
      <c r="L87" s="415">
        <v>5</v>
      </c>
      <c r="M87" s="67">
        <v>10</v>
      </c>
      <c r="N87" s="67"/>
      <c r="O87" s="455">
        <v>1</v>
      </c>
      <c r="P87" s="455">
        <v>9</v>
      </c>
      <c r="Q87" s="455">
        <v>12</v>
      </c>
      <c r="R87" s="455">
        <v>12</v>
      </c>
      <c r="S87" s="455">
        <v>1.74</v>
      </c>
      <c r="T87" s="431">
        <f t="shared" si="11"/>
        <v>15</v>
      </c>
      <c r="U87" s="68">
        <v>20</v>
      </c>
      <c r="V87" s="432">
        <f t="shared" si="5"/>
        <v>35</v>
      </c>
      <c r="W87" s="433">
        <f t="shared" ref="W87:W95" si="12">IF(S87&gt;0,V87/S87*7,"-")</f>
        <v>140.804597701149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62" t="s">
        <v>596</v>
      </c>
      <c r="K88" s="62">
        <v>1380</v>
      </c>
      <c r="L88" s="411">
        <v>4</v>
      </c>
      <c r="M88" s="62">
        <v>20</v>
      </c>
      <c r="N88" s="62"/>
      <c r="O88" s="456">
        <v>2</v>
      </c>
      <c r="P88" s="456">
        <v>18</v>
      </c>
      <c r="Q88" s="456">
        <v>24</v>
      </c>
      <c r="R88" s="456">
        <v>31</v>
      </c>
      <c r="S88" s="456">
        <v>2.88</v>
      </c>
      <c r="T88" s="426">
        <f t="shared" si="11"/>
        <v>24</v>
      </c>
      <c r="U88" s="82">
        <v>50</v>
      </c>
      <c r="V88" s="426">
        <f t="shared" ref="V88:V95" si="13">T88+U88</f>
        <v>74</v>
      </c>
      <c r="W88" s="427">
        <f t="shared" si="12"/>
        <v>179.861111111111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65" t="s">
        <v>597</v>
      </c>
      <c r="K89" s="65">
        <v>1380</v>
      </c>
      <c r="L89" s="413">
        <v>2</v>
      </c>
      <c r="M89" s="65"/>
      <c r="N89" s="65"/>
      <c r="O89" s="459">
        <v>2</v>
      </c>
      <c r="P89" s="459">
        <v>17</v>
      </c>
      <c r="Q89" s="459">
        <v>24</v>
      </c>
      <c r="R89" s="459">
        <v>26</v>
      </c>
      <c r="S89" s="459">
        <v>3.08</v>
      </c>
      <c r="T89" s="428">
        <f t="shared" si="11"/>
        <v>2</v>
      </c>
      <c r="U89" s="84">
        <v>70</v>
      </c>
      <c r="V89" s="429">
        <f t="shared" si="13"/>
        <v>72</v>
      </c>
      <c r="W89" s="430">
        <f t="shared" si="12"/>
        <v>163.636363636364</v>
      </c>
    </row>
    <row r="90" s="399" customFormat="1" ht="50.1" customHeight="1" spans="2:2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460" t="s">
        <v>472</v>
      </c>
      <c r="J90" s="67" t="s">
        <v>600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6</v>
      </c>
      <c r="U90" s="68"/>
      <c r="V90" s="67">
        <f t="shared" si="13"/>
        <v>6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461" t="s">
        <v>472</v>
      </c>
      <c r="J91" s="62" t="s">
        <v>601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214" t="s">
        <v>472</v>
      </c>
      <c r="J92" s="65" t="s">
        <v>602</v>
      </c>
      <c r="K92" s="65">
        <v>1280</v>
      </c>
      <c r="L92" s="413"/>
      <c r="M92" s="65"/>
      <c r="N92" s="65"/>
      <c r="O92" s="450"/>
      <c r="P92" s="450"/>
      <c r="Q92" s="450"/>
      <c r="R92" s="450">
        <v>2</v>
      </c>
      <c r="S92" s="459">
        <v>0.03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462" t="s">
        <v>472</v>
      </c>
      <c r="J93" s="67" t="s">
        <v>605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9</v>
      </c>
      <c r="U93" s="157"/>
      <c r="V93" s="67">
        <f t="shared" si="13"/>
        <v>9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463" t="s">
        <v>472</v>
      </c>
      <c r="J94" s="62" t="s">
        <v>606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>
        <v>1</v>
      </c>
      <c r="S94" s="412">
        <v>0.02</v>
      </c>
      <c r="T94" s="62">
        <f t="shared" si="11"/>
        <v>7</v>
      </c>
      <c r="U94" s="82"/>
      <c r="V94" s="62">
        <f t="shared" si="13"/>
        <v>7</v>
      </c>
      <c r="W94" s="427">
        <f t="shared" si="12"/>
        <v>2450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464" t="s">
        <v>472</v>
      </c>
      <c r="J95" s="79" t="s">
        <v>607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16" t="s">
        <v>472</v>
      </c>
      <c r="J96" s="65" t="s">
        <v>608</v>
      </c>
      <c r="K96" s="65">
        <v>1280</v>
      </c>
      <c r="L96" s="413">
        <v>2</v>
      </c>
      <c r="M96" s="65">
        <v>17</v>
      </c>
      <c r="N96" s="65"/>
      <c r="O96" s="422">
        <v>1</v>
      </c>
      <c r="P96" s="422">
        <v>3</v>
      </c>
      <c r="Q96" s="422">
        <v>5</v>
      </c>
      <c r="R96" s="422">
        <v>5</v>
      </c>
      <c r="S96" s="414">
        <v>0.61</v>
      </c>
      <c r="T96" s="84">
        <f t="shared" si="11"/>
        <v>19</v>
      </c>
      <c r="U96" s="84"/>
      <c r="V96" s="65">
        <f t="shared" ref="V96:V134" si="14">T96+U96</f>
        <v>19</v>
      </c>
      <c r="W96" s="430">
        <f t="shared" ref="W96:W134" si="15">IF(S96&gt;0,V96/S96*7,"-")</f>
        <v>218.032786885246</v>
      </c>
    </row>
    <row r="97" s="399" customFormat="1" ht="50.1" customHeight="1" spans="2:2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67" t="s">
        <v>611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11</v>
      </c>
      <c r="U97" s="68"/>
      <c r="V97" s="432">
        <f t="shared" si="14"/>
        <v>11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62" t="s">
        <v>612</v>
      </c>
      <c r="K98" s="62">
        <v>1280</v>
      </c>
      <c r="L98" s="411">
        <v>5</v>
      </c>
      <c r="M98" s="62">
        <v>7</v>
      </c>
      <c r="N98" s="62"/>
      <c r="O98" s="412"/>
      <c r="P98" s="412"/>
      <c r="Q98" s="412"/>
      <c r="R98" s="412"/>
      <c r="S98" s="412"/>
      <c r="T98" s="426">
        <f t="shared" si="11"/>
        <v>12</v>
      </c>
      <c r="U98" s="82"/>
      <c r="V98" s="426">
        <f t="shared" si="14"/>
        <v>12</v>
      </c>
      <c r="W98" s="427" t="str">
        <f t="shared" si="15"/>
        <v>-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65" t="s">
        <v>613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13</v>
      </c>
      <c r="U99" s="84"/>
      <c r="V99" s="429">
        <f t="shared" si="14"/>
        <v>13</v>
      </c>
      <c r="W99" s="430">
        <f t="shared" si="15"/>
        <v>3033.33333333333</v>
      </c>
    </row>
    <row r="100" s="399" customFormat="1" ht="50.1" customHeight="1" spans="2:2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462" t="s">
        <v>472</v>
      </c>
      <c r="J100" s="67" t="s">
        <v>616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461" t="s">
        <v>472</v>
      </c>
      <c r="J101" s="62" t="s">
        <v>617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216" t="s">
        <v>472</v>
      </c>
      <c r="J102" s="465" t="s">
        <v>618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67" t="s">
        <v>622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15</v>
      </c>
      <c r="U103" s="68"/>
      <c r="V103" s="432">
        <f t="shared" si="14"/>
        <v>15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62" t="s">
        <v>624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16</v>
      </c>
      <c r="U104" s="82"/>
      <c r="V104" s="426">
        <f t="shared" si="14"/>
        <v>16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465" t="s">
        <v>626</v>
      </c>
      <c r="K105" s="465">
        <v>899</v>
      </c>
      <c r="L105" s="413">
        <v>2</v>
      </c>
      <c r="M105" s="465"/>
      <c r="N105" s="465"/>
      <c r="O105" s="414">
        <v>1</v>
      </c>
      <c r="P105" s="414">
        <v>1</v>
      </c>
      <c r="Q105" s="414">
        <v>3</v>
      </c>
      <c r="R105" s="414">
        <v>5</v>
      </c>
      <c r="S105" s="414">
        <v>0.4</v>
      </c>
      <c r="T105" s="428">
        <f t="shared" si="11"/>
        <v>2</v>
      </c>
      <c r="U105" s="84"/>
      <c r="V105" s="429">
        <f t="shared" si="14"/>
        <v>2</v>
      </c>
      <c r="W105" s="430">
        <f t="shared" si="15"/>
        <v>35</v>
      </c>
    </row>
    <row r="106" s="399" customFormat="1" ht="50.1" customHeight="1" spans="2:2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67" t="s">
        <v>629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26</v>
      </c>
      <c r="U106" s="68"/>
      <c r="V106" s="432">
        <f t="shared" si="14"/>
        <v>26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62" t="s">
        <v>630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21</v>
      </c>
      <c r="U107" s="82"/>
      <c r="V107" s="426">
        <f t="shared" si="14"/>
        <v>21</v>
      </c>
      <c r="W107" s="427">
        <f t="shared" si="15"/>
        <v>1225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458" t="s">
        <v>632</v>
      </c>
      <c r="K108" s="458">
        <v>1280</v>
      </c>
      <c r="L108" s="413">
        <v>1</v>
      </c>
      <c r="M108" s="458">
        <v>9</v>
      </c>
      <c r="N108" s="458"/>
      <c r="O108" s="414"/>
      <c r="P108" s="414">
        <v>2</v>
      </c>
      <c r="Q108" s="414">
        <v>3</v>
      </c>
      <c r="R108" s="414">
        <v>7</v>
      </c>
      <c r="S108" s="414">
        <v>0.35</v>
      </c>
      <c r="T108" s="428">
        <f t="shared" si="11"/>
        <v>10</v>
      </c>
      <c r="U108" s="84"/>
      <c r="V108" s="429">
        <f t="shared" si="14"/>
        <v>10</v>
      </c>
      <c r="W108" s="430">
        <f t="shared" si="15"/>
        <v>200</v>
      </c>
    </row>
    <row r="109" s="399" customFormat="1" ht="50.1" customHeight="1" spans="2:2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460" t="s">
        <v>472</v>
      </c>
      <c r="J109" s="67" t="s">
        <v>635</v>
      </c>
      <c r="K109" s="67">
        <v>1280</v>
      </c>
      <c r="L109" s="415"/>
      <c r="M109" s="67"/>
      <c r="N109" s="67"/>
      <c r="O109" s="419"/>
      <c r="P109" s="419">
        <v>3</v>
      </c>
      <c r="Q109" s="419">
        <v>8</v>
      </c>
      <c r="R109" s="419">
        <v>19</v>
      </c>
      <c r="S109" s="416">
        <v>0.79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461" t="s">
        <v>472</v>
      </c>
      <c r="J110" s="62" t="s">
        <v>636</v>
      </c>
      <c r="K110" s="62">
        <v>1280</v>
      </c>
      <c r="L110" s="411"/>
      <c r="M110" s="62">
        <v>1</v>
      </c>
      <c r="N110" s="62"/>
      <c r="O110" s="420"/>
      <c r="P110" s="420">
        <v>7</v>
      </c>
      <c r="Q110" s="420">
        <v>12</v>
      </c>
      <c r="R110" s="420">
        <v>16</v>
      </c>
      <c r="S110" s="412">
        <v>1.16</v>
      </c>
      <c r="T110" s="62">
        <f t="shared" si="11"/>
        <v>1</v>
      </c>
      <c r="U110" s="82"/>
      <c r="V110" s="62">
        <f t="shared" si="14"/>
        <v>1</v>
      </c>
      <c r="W110" s="427">
        <f t="shared" si="15"/>
        <v>6.03448275862069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14" t="s">
        <v>472</v>
      </c>
      <c r="J111" s="65" t="s">
        <v>637</v>
      </c>
      <c r="K111" s="65">
        <v>1280</v>
      </c>
      <c r="L111" s="413">
        <v>3</v>
      </c>
      <c r="M111" s="65">
        <v>16</v>
      </c>
      <c r="N111" s="65"/>
      <c r="O111" s="422">
        <v>1</v>
      </c>
      <c r="P111" s="422">
        <v>4</v>
      </c>
      <c r="Q111" s="422">
        <v>6</v>
      </c>
      <c r="R111" s="422">
        <v>6</v>
      </c>
      <c r="S111" s="414">
        <v>1.08</v>
      </c>
      <c r="T111" s="84">
        <f t="shared" si="11"/>
        <v>19</v>
      </c>
      <c r="U111" s="84"/>
      <c r="V111" s="65">
        <f t="shared" si="14"/>
        <v>19</v>
      </c>
      <c r="W111" s="430">
        <f t="shared" si="15"/>
        <v>123.148148148148</v>
      </c>
    </row>
    <row r="112" s="399" customFormat="1" ht="50.1" customHeight="1" spans="2:2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462" t="s">
        <v>472</v>
      </c>
      <c r="J112" s="67" t="s">
        <v>639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461" t="s">
        <v>472</v>
      </c>
      <c r="J113" s="62" t="s">
        <v>640</v>
      </c>
      <c r="K113" s="62">
        <v>1280</v>
      </c>
      <c r="L113" s="411">
        <v>2</v>
      </c>
      <c r="M113" s="62">
        <v>8</v>
      </c>
      <c r="N113" s="62"/>
      <c r="O113" s="420"/>
      <c r="P113" s="420">
        <v>4</v>
      </c>
      <c r="Q113" s="420">
        <v>4</v>
      </c>
      <c r="R113" s="420">
        <v>4</v>
      </c>
      <c r="S113" s="412">
        <v>0.48</v>
      </c>
      <c r="T113" s="82">
        <f t="shared" si="11"/>
        <v>10</v>
      </c>
      <c r="U113" s="82"/>
      <c r="V113" s="62">
        <f t="shared" si="14"/>
        <v>10</v>
      </c>
      <c r="W113" s="427">
        <f t="shared" si="15"/>
        <v>145.833333333333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216" t="s">
        <v>472</v>
      </c>
      <c r="J114" s="65" t="s">
        <v>641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2</v>
      </c>
      <c r="R114" s="422">
        <v>5</v>
      </c>
      <c r="S114" s="414">
        <v>0.15</v>
      </c>
      <c r="T114" s="84">
        <f t="shared" si="11"/>
        <v>7</v>
      </c>
      <c r="U114" s="84"/>
      <c r="V114" s="65">
        <f t="shared" si="14"/>
        <v>7</v>
      </c>
      <c r="W114" s="430">
        <f t="shared" si="15"/>
        <v>326.666666666667</v>
      </c>
    </row>
    <row r="115" s="399" customFormat="1" ht="50.1" customHeight="1" spans="2:2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67" t="s">
        <v>646</v>
      </c>
      <c r="K115" s="67">
        <v>1280</v>
      </c>
      <c r="L115" s="415">
        <v>5</v>
      </c>
      <c r="M115" s="67">
        <v>8</v>
      </c>
      <c r="N115" s="67"/>
      <c r="O115" s="419"/>
      <c r="P115" s="419">
        <v>1</v>
      </c>
      <c r="Q115" s="419">
        <v>5</v>
      </c>
      <c r="R115" s="419">
        <v>10</v>
      </c>
      <c r="S115" s="416">
        <v>0.4</v>
      </c>
      <c r="T115" s="68">
        <f t="shared" si="11"/>
        <v>13</v>
      </c>
      <c r="U115" s="68"/>
      <c r="V115" s="67">
        <f t="shared" si="14"/>
        <v>13</v>
      </c>
      <c r="W115" s="433">
        <f t="shared" si="15"/>
        <v>227.5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62" t="s">
        <v>648</v>
      </c>
      <c r="K116" s="62">
        <v>1280</v>
      </c>
      <c r="L116" s="411">
        <v>1</v>
      </c>
      <c r="M116" s="62"/>
      <c r="N116" s="62"/>
      <c r="O116" s="420"/>
      <c r="P116" s="420">
        <v>5</v>
      </c>
      <c r="Q116" s="420">
        <v>9</v>
      </c>
      <c r="R116" s="420">
        <v>14</v>
      </c>
      <c r="S116" s="412">
        <v>0.88</v>
      </c>
      <c r="T116" s="62">
        <f t="shared" si="11"/>
        <v>1</v>
      </c>
      <c r="U116" s="82"/>
      <c r="V116" s="62">
        <f t="shared" si="14"/>
        <v>1</v>
      </c>
      <c r="W116" s="427">
        <f t="shared" si="15"/>
        <v>7.95454545454546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14" t="s">
        <v>472</v>
      </c>
      <c r="J117" s="65" t="s">
        <v>651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2</v>
      </c>
      <c r="R117" s="422">
        <v>5</v>
      </c>
      <c r="S117" s="414">
        <v>0.22</v>
      </c>
      <c r="T117" s="84">
        <f t="shared" si="11"/>
        <v>15</v>
      </c>
      <c r="U117" s="84"/>
      <c r="V117" s="65">
        <f t="shared" si="14"/>
        <v>15</v>
      </c>
      <c r="W117" s="430">
        <f t="shared" si="15"/>
        <v>477.272727272727</v>
      </c>
    </row>
    <row r="118" s="399" customFormat="1" ht="50.1" customHeight="1" spans="2:2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67" t="s">
        <v>654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62" t="s">
        <v>655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16" t="s">
        <v>472</v>
      </c>
      <c r="J120" s="65" t="s">
        <v>656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67" t="s">
        <v>660</v>
      </c>
      <c r="K121" s="67">
        <v>1380</v>
      </c>
      <c r="L121" s="415">
        <v>1</v>
      </c>
      <c r="M121" s="67">
        <v>1</v>
      </c>
      <c r="N121" s="67"/>
      <c r="O121" s="419">
        <v>3</v>
      </c>
      <c r="P121" s="419">
        <v>4</v>
      </c>
      <c r="Q121" s="419">
        <v>5</v>
      </c>
      <c r="R121" s="419">
        <v>5</v>
      </c>
      <c r="S121" s="416">
        <v>1.33</v>
      </c>
      <c r="T121" s="68">
        <f t="shared" si="11"/>
        <v>2</v>
      </c>
      <c r="U121" s="68"/>
      <c r="V121" s="67">
        <f t="shared" si="14"/>
        <v>2</v>
      </c>
      <c r="W121" s="433">
        <f t="shared" si="15"/>
        <v>10.5263157894737</v>
      </c>
    </row>
    <row r="122" s="399" customFormat="1" ht="50.1" customHeight="1" spans="2:2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461" t="s">
        <v>472</v>
      </c>
      <c r="J122" s="62" t="s">
        <v>662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461" t="s">
        <v>472</v>
      </c>
      <c r="J123" s="62" t="s">
        <v>664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214" t="s">
        <v>472</v>
      </c>
      <c r="J124" s="65" t="s">
        <v>666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67" t="s">
        <v>668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461" t="s">
        <v>472</v>
      </c>
      <c r="J126" s="62" t="s">
        <v>669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461" t="s">
        <v>472</v>
      </c>
      <c r="J127" s="62" t="s">
        <v>670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216" t="s">
        <v>472</v>
      </c>
      <c r="J128" s="65" t="s">
        <v>671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462" t="s">
        <v>472</v>
      </c>
      <c r="J129" s="67" t="s">
        <v>674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461" t="s">
        <v>472</v>
      </c>
      <c r="J130" s="62" t="s">
        <v>676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214" t="s">
        <v>472</v>
      </c>
      <c r="J131" s="65" t="s">
        <v>678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462" t="s">
        <v>472</v>
      </c>
      <c r="J132" s="67" t="s">
        <v>680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461" t="s">
        <v>472</v>
      </c>
      <c r="J133" s="62" t="s">
        <v>681</v>
      </c>
      <c r="K133" s="62">
        <v>1350</v>
      </c>
      <c r="L133" s="411">
        <v>4</v>
      </c>
      <c r="M133" s="62">
        <v>4</v>
      </c>
      <c r="N133" s="62"/>
      <c r="O133" s="420"/>
      <c r="P133" s="420">
        <v>1</v>
      </c>
      <c r="Q133" s="420">
        <v>1</v>
      </c>
      <c r="R133" s="420">
        <v>2</v>
      </c>
      <c r="S133" s="412">
        <v>0.14</v>
      </c>
      <c r="T133" s="82">
        <f t="shared" si="16"/>
        <v>8</v>
      </c>
      <c r="U133" s="82"/>
      <c r="V133" s="62">
        <f t="shared" si="14"/>
        <v>8</v>
      </c>
      <c r="W133" s="427">
        <f t="shared" si="15"/>
        <v>400</v>
      </c>
    </row>
    <row r="134" s="399" customFormat="1" ht="50.1" customHeight="1" spans="2:2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216" t="s">
        <v>472</v>
      </c>
      <c r="J134" s="65" t="s">
        <v>682</v>
      </c>
      <c r="K134" s="65">
        <v>1350</v>
      </c>
      <c r="L134" s="413"/>
      <c r="M134" s="65"/>
      <c r="N134" s="65"/>
      <c r="O134" s="422"/>
      <c r="P134" s="422"/>
      <c r="Q134" s="422">
        <v>3</v>
      </c>
      <c r="R134" s="422">
        <v>5</v>
      </c>
      <c r="S134" s="414">
        <v>0.18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67" t="s">
        <v>685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62" t="s">
        <v>687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65" t="s">
        <v>688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67" t="s">
        <v>690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62" t="s">
        <v>691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65" t="s">
        <v>692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67" t="s">
        <v>694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62" t="s">
        <v>695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65" t="s">
        <v>696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67" t="s">
        <v>698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62" t="s">
        <v>699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65" t="s">
        <v>700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67" t="s">
        <v>703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62" t="s">
        <v>704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62" t="s">
        <v>705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65" t="s">
        <v>706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67" t="s">
        <v>708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15</v>
      </c>
      <c r="U151" s="68"/>
      <c r="V151" s="432">
        <f t="shared" si="17"/>
        <v>15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62" t="s">
        <v>709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15</v>
      </c>
      <c r="U152" s="82"/>
      <c r="V152" s="426">
        <f t="shared" si="17"/>
        <v>15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62" t="s">
        <v>710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14</v>
      </c>
      <c r="U153" s="82"/>
      <c r="V153" s="426">
        <f t="shared" si="17"/>
        <v>14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65" t="s">
        <v>711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11</v>
      </c>
      <c r="U154" s="84"/>
      <c r="V154" s="429">
        <f t="shared" si="17"/>
        <v>11</v>
      </c>
      <c r="W154" s="430" t="str">
        <f t="shared" si="18"/>
        <v>-</v>
      </c>
      <c r="Y154" s="399"/>
    </row>
    <row r="155" s="56" customFormat="1" ht="50.1" customHeight="1" spans="2:25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67" t="s">
        <v>714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13</v>
      </c>
      <c r="U155" s="68"/>
      <c r="V155" s="432">
        <f t="shared" ref="V155:V207" si="19">T155+U155</f>
        <v>13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62" t="s">
        <v>715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19</v>
      </c>
      <c r="U156" s="82"/>
      <c r="V156" s="426">
        <f t="shared" si="19"/>
        <v>19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62" t="s">
        <v>716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9</v>
      </c>
      <c r="U157" s="82"/>
      <c r="V157" s="426">
        <f t="shared" si="19"/>
        <v>9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65" t="s">
        <v>717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9</v>
      </c>
      <c r="U158" s="84"/>
      <c r="V158" s="429">
        <f t="shared" si="19"/>
        <v>9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67" t="s">
        <v>719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8</v>
      </c>
      <c r="U159" s="68"/>
      <c r="V159" s="432">
        <f t="shared" si="19"/>
        <v>8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62" t="s">
        <v>720</v>
      </c>
      <c r="K160" s="62">
        <v>1280</v>
      </c>
      <c r="L160" s="411">
        <v>3</v>
      </c>
      <c r="M160" s="62">
        <v>5</v>
      </c>
      <c r="N160" s="62"/>
      <c r="O160" s="412"/>
      <c r="P160" s="412">
        <v>1</v>
      </c>
      <c r="Q160" s="412">
        <v>1</v>
      </c>
      <c r="R160" s="412">
        <v>2</v>
      </c>
      <c r="S160" s="412">
        <v>0.14</v>
      </c>
      <c r="T160" s="426">
        <f t="shared" si="16"/>
        <v>8</v>
      </c>
      <c r="U160" s="82"/>
      <c r="V160" s="426">
        <f t="shared" si="19"/>
        <v>8</v>
      </c>
      <c r="W160" s="427">
        <f t="shared" si="20"/>
        <v>400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62" t="s">
        <v>721</v>
      </c>
      <c r="K161" s="62">
        <v>1280</v>
      </c>
      <c r="L161" s="411">
        <v>2</v>
      </c>
      <c r="M161" s="62">
        <v>5</v>
      </c>
      <c r="N161" s="62"/>
      <c r="O161" s="412"/>
      <c r="P161" s="412"/>
      <c r="Q161" s="412"/>
      <c r="R161" s="412"/>
      <c r="S161" s="412"/>
      <c r="T161" s="426">
        <f t="shared" si="16"/>
        <v>7</v>
      </c>
      <c r="U161" s="82"/>
      <c r="V161" s="426">
        <f t="shared" si="19"/>
        <v>7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65" t="s">
        <v>722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12</v>
      </c>
      <c r="U162" s="84"/>
      <c r="V162" s="429">
        <f t="shared" si="19"/>
        <v>12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67" t="s">
        <v>723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15</v>
      </c>
      <c r="U163" s="68"/>
      <c r="V163" s="432">
        <f t="shared" si="19"/>
        <v>15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62" t="s">
        <v>724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12</v>
      </c>
      <c r="U164" s="82"/>
      <c r="V164" s="426">
        <f t="shared" si="19"/>
        <v>12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62" t="s">
        <v>725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13</v>
      </c>
      <c r="U165" s="82"/>
      <c r="V165" s="426">
        <f t="shared" si="19"/>
        <v>13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65" t="s">
        <v>726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13</v>
      </c>
      <c r="U166" s="84"/>
      <c r="V166" s="429">
        <f t="shared" si="19"/>
        <v>13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67" t="s">
        <v>728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15</v>
      </c>
      <c r="U167" s="68"/>
      <c r="V167" s="432">
        <f t="shared" si="19"/>
        <v>15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62" t="s">
        <v>729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18</v>
      </c>
      <c r="U168" s="82"/>
      <c r="V168" s="426">
        <f t="shared" si="19"/>
        <v>18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62" t="s">
        <v>730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14</v>
      </c>
      <c r="U169" s="82"/>
      <c r="V169" s="426">
        <f t="shared" si="19"/>
        <v>14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65" t="s">
        <v>731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>
        <v>1</v>
      </c>
      <c r="S170" s="414">
        <v>0.02</v>
      </c>
      <c r="T170" s="428">
        <f t="shared" si="16"/>
        <v>12</v>
      </c>
      <c r="U170" s="84"/>
      <c r="V170" s="429">
        <f t="shared" si="19"/>
        <v>12</v>
      </c>
      <c r="W170" s="430">
        <f t="shared" si="20"/>
        <v>4200</v>
      </c>
      <c r="Y170" s="399"/>
    </row>
    <row r="171" s="56" customFormat="1" ht="50.1" customHeight="1" spans="2:25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67" t="s">
        <v>733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15</v>
      </c>
      <c r="U171" s="68"/>
      <c r="V171" s="432">
        <f t="shared" si="19"/>
        <v>15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62" t="s">
        <v>734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15</v>
      </c>
      <c r="U172" s="82"/>
      <c r="V172" s="426">
        <f t="shared" si="19"/>
        <v>15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62" t="s">
        <v>735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16</v>
      </c>
      <c r="U173" s="82"/>
      <c r="V173" s="426">
        <f t="shared" si="19"/>
        <v>16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65" t="s">
        <v>736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13</v>
      </c>
      <c r="U174" s="84"/>
      <c r="V174" s="429">
        <f t="shared" si="19"/>
        <v>13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67" t="s">
        <v>738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15</v>
      </c>
      <c r="U175" s="68"/>
      <c r="V175" s="432">
        <f t="shared" si="19"/>
        <v>15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62" t="s">
        <v>739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14</v>
      </c>
      <c r="U176" s="82"/>
      <c r="V176" s="426">
        <f t="shared" si="19"/>
        <v>14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62" t="s">
        <v>740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12</v>
      </c>
      <c r="U177" s="82"/>
      <c r="V177" s="426">
        <f t="shared" si="19"/>
        <v>12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65" t="s">
        <v>741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11</v>
      </c>
      <c r="U178" s="84"/>
      <c r="V178" s="429">
        <f t="shared" si="19"/>
        <v>11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67" t="s">
        <v>743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2</v>
      </c>
      <c r="S179" s="416">
        <v>0.07</v>
      </c>
      <c r="T179" s="431">
        <f t="shared" si="16"/>
        <v>15</v>
      </c>
      <c r="U179" s="68"/>
      <c r="V179" s="432">
        <f t="shared" si="19"/>
        <v>15</v>
      </c>
      <c r="W179" s="433">
        <f t="shared" si="20"/>
        <v>1500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62" t="s">
        <v>744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17</v>
      </c>
      <c r="U180" s="82"/>
      <c r="V180" s="426">
        <f t="shared" si="19"/>
        <v>17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62" t="s">
        <v>745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6</v>
      </c>
      <c r="U181" s="82"/>
      <c r="V181" s="426">
        <f t="shared" si="19"/>
        <v>6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65" t="s">
        <v>746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23</v>
      </c>
      <c r="U182" s="84"/>
      <c r="V182" s="429">
        <f t="shared" si="19"/>
        <v>23</v>
      </c>
      <c r="W182" s="430" t="str">
        <f t="shared" si="20"/>
        <v>-</v>
      </c>
      <c r="Y182" s="399"/>
    </row>
    <row r="183" s="56" customFormat="1" ht="50.1" customHeight="1" spans="2:25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67" t="s">
        <v>749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12</v>
      </c>
      <c r="U183" s="68"/>
      <c r="V183" s="432">
        <f t="shared" si="19"/>
        <v>12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62" t="s">
        <v>751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>
        <v>1</v>
      </c>
      <c r="R184" s="412">
        <v>2</v>
      </c>
      <c r="S184" s="412">
        <v>0.07</v>
      </c>
      <c r="T184" s="426">
        <f t="shared" si="16"/>
        <v>11</v>
      </c>
      <c r="U184" s="82"/>
      <c r="V184" s="426">
        <f t="shared" si="19"/>
        <v>11</v>
      </c>
      <c r="W184" s="427">
        <f t="shared" si="20"/>
        <v>1100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65" t="s">
        <v>753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14</v>
      </c>
      <c r="U185" s="84"/>
      <c r="V185" s="429">
        <f t="shared" si="19"/>
        <v>14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67" t="s">
        <v>754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2</v>
      </c>
      <c r="R186" s="416">
        <v>2</v>
      </c>
      <c r="S186" s="416">
        <v>0.1</v>
      </c>
      <c r="T186" s="431">
        <f t="shared" si="16"/>
        <v>13</v>
      </c>
      <c r="U186" s="68"/>
      <c r="V186" s="432">
        <f t="shared" si="19"/>
        <v>13</v>
      </c>
      <c r="W186" s="433">
        <f t="shared" si="20"/>
        <v>910</v>
      </c>
      <c r="Y186" s="399"/>
    </row>
    <row r="187" s="56" customFormat="1" ht="50.1" customHeight="1" spans="2:25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62" t="s">
        <v>755</v>
      </c>
      <c r="K187" s="62">
        <v>1580</v>
      </c>
      <c r="L187" s="411">
        <v>2</v>
      </c>
      <c r="M187" s="62">
        <v>5</v>
      </c>
      <c r="N187" s="62"/>
      <c r="O187" s="412"/>
      <c r="P187" s="412">
        <v>1</v>
      </c>
      <c r="Q187" s="412">
        <v>1</v>
      </c>
      <c r="R187" s="412">
        <v>1</v>
      </c>
      <c r="S187" s="412">
        <v>0.12</v>
      </c>
      <c r="T187" s="426">
        <f t="shared" si="16"/>
        <v>7</v>
      </c>
      <c r="U187" s="82"/>
      <c r="V187" s="426">
        <f t="shared" si="19"/>
        <v>7</v>
      </c>
      <c r="W187" s="427">
        <f t="shared" si="20"/>
        <v>408.333333333333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65" t="s">
        <v>756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14</v>
      </c>
      <c r="U188" s="84"/>
      <c r="V188" s="429">
        <f t="shared" si="19"/>
        <v>14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67" t="s">
        <v>757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>
        <v>1</v>
      </c>
      <c r="S189" s="416">
        <v>0.02</v>
      </c>
      <c r="T189" s="431">
        <f t="shared" si="16"/>
        <v>6</v>
      </c>
      <c r="U189" s="68"/>
      <c r="V189" s="432">
        <f t="shared" si="19"/>
        <v>6</v>
      </c>
      <c r="W189" s="433">
        <f t="shared" si="20"/>
        <v>2100</v>
      </c>
      <c r="Y189" s="399"/>
    </row>
    <row r="190" s="56" customFormat="1" ht="50.1" customHeight="1" spans="2:25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62" t="s">
        <v>759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8</v>
      </c>
      <c r="U190" s="82"/>
      <c r="V190" s="426">
        <f t="shared" si="19"/>
        <v>8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65" t="s">
        <v>760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2</v>
      </c>
      <c r="R191" s="414">
        <v>4</v>
      </c>
      <c r="S191" s="414">
        <v>0.2</v>
      </c>
      <c r="T191" s="428">
        <f t="shared" si="16"/>
        <v>11</v>
      </c>
      <c r="U191" s="84"/>
      <c r="V191" s="429">
        <f t="shared" si="19"/>
        <v>11</v>
      </c>
      <c r="W191" s="430">
        <f t="shared" si="20"/>
        <v>385</v>
      </c>
      <c r="Y191" s="399"/>
    </row>
    <row r="192" s="56" customFormat="1" ht="50.1" customHeight="1" spans="2:25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67" t="s">
        <v>761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12</v>
      </c>
      <c r="U192" s="68"/>
      <c r="V192" s="432">
        <f t="shared" si="19"/>
        <v>12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62" t="s">
        <v>763</v>
      </c>
      <c r="K193" s="62">
        <v>1580</v>
      </c>
      <c r="L193" s="411">
        <v>1</v>
      </c>
      <c r="M193" s="62">
        <v>11</v>
      </c>
      <c r="N193" s="62"/>
      <c r="O193" s="412">
        <v>1</v>
      </c>
      <c r="P193" s="412">
        <v>2</v>
      </c>
      <c r="Q193" s="412">
        <v>2</v>
      </c>
      <c r="R193" s="412">
        <v>2</v>
      </c>
      <c r="S193" s="412">
        <v>0.39</v>
      </c>
      <c r="T193" s="426">
        <f t="shared" si="16"/>
        <v>12</v>
      </c>
      <c r="U193" s="82"/>
      <c r="V193" s="426">
        <f t="shared" si="19"/>
        <v>12</v>
      </c>
      <c r="W193" s="427">
        <f t="shared" si="20"/>
        <v>215.384615384615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65" t="s">
        <v>764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13</v>
      </c>
      <c r="U194" s="84"/>
      <c r="V194" s="429">
        <f t="shared" si="19"/>
        <v>13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67" t="s">
        <v>765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14</v>
      </c>
      <c r="U195" s="68"/>
      <c r="V195" s="432">
        <f t="shared" si="19"/>
        <v>14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62" t="s">
        <v>767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14</v>
      </c>
      <c r="U196" s="82"/>
      <c r="V196" s="426">
        <f t="shared" si="19"/>
        <v>14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65" t="s">
        <v>768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11</v>
      </c>
      <c r="U197" s="84"/>
      <c r="V197" s="429">
        <f t="shared" si="19"/>
        <v>11</v>
      </c>
      <c r="W197" s="430">
        <f t="shared" si="20"/>
        <v>641.666666666667</v>
      </c>
      <c r="Y197" s="399"/>
    </row>
    <row r="198" s="56" customFormat="1" ht="150" customHeight="1" spans="2:25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467" t="s">
        <v>773</v>
      </c>
      <c r="J198" s="275" t="s">
        <v>774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467" t="s">
        <v>773</v>
      </c>
      <c r="J199" s="275" t="s">
        <v>776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467" t="s">
        <v>773</v>
      </c>
      <c r="J200" s="275" t="s">
        <v>779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67" t="s">
        <v>782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30</v>
      </c>
      <c r="U201" s="68"/>
      <c r="V201" s="432">
        <f t="shared" si="19"/>
        <v>30</v>
      </c>
      <c r="W201" s="433">
        <f t="shared" si="20"/>
        <v>656.25</v>
      </c>
      <c r="Y201" s="399"/>
    </row>
    <row r="202" ht="50.1" customHeight="1" spans="2:25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62" t="s">
        <v>784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4</v>
      </c>
      <c r="R202" s="412">
        <v>4</v>
      </c>
      <c r="S202" s="412">
        <v>0.2</v>
      </c>
      <c r="T202" s="426">
        <f t="shared" si="21"/>
        <v>23</v>
      </c>
      <c r="U202" s="82"/>
      <c r="V202" s="426">
        <f t="shared" si="19"/>
        <v>23</v>
      </c>
      <c r="W202" s="427">
        <f t="shared" si="20"/>
        <v>805</v>
      </c>
      <c r="Y202" s="399"/>
    </row>
    <row r="203" ht="50.1" customHeight="1" spans="2:25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62" t="s">
        <v>786</v>
      </c>
      <c r="K203" s="62">
        <v>1380</v>
      </c>
      <c r="L203" s="411">
        <v>8</v>
      </c>
      <c r="M203" s="62">
        <v>10</v>
      </c>
      <c r="N203" s="62"/>
      <c r="O203" s="412"/>
      <c r="P203" s="412">
        <v>3</v>
      </c>
      <c r="Q203" s="412">
        <v>3</v>
      </c>
      <c r="R203" s="412">
        <v>3</v>
      </c>
      <c r="S203" s="412">
        <v>0.36</v>
      </c>
      <c r="T203" s="426">
        <f t="shared" si="21"/>
        <v>18</v>
      </c>
      <c r="U203" s="82"/>
      <c r="V203" s="426">
        <f t="shared" si="19"/>
        <v>18</v>
      </c>
      <c r="W203" s="427">
        <f t="shared" si="20"/>
        <v>350</v>
      </c>
      <c r="Y203" s="399"/>
    </row>
    <row r="204" ht="50.1" customHeight="1" spans="2:25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65" t="s">
        <v>788</v>
      </c>
      <c r="K204" s="65">
        <v>1380</v>
      </c>
      <c r="L204" s="413">
        <v>5</v>
      </c>
      <c r="M204" s="65">
        <v>8</v>
      </c>
      <c r="N204" s="65"/>
      <c r="O204" s="414"/>
      <c r="P204" s="414">
        <v>5</v>
      </c>
      <c r="Q204" s="414">
        <v>7</v>
      </c>
      <c r="R204" s="414">
        <v>8</v>
      </c>
      <c r="S204" s="414">
        <v>0.72</v>
      </c>
      <c r="T204" s="428">
        <f t="shared" si="21"/>
        <v>13</v>
      </c>
      <c r="U204" s="84">
        <v>20</v>
      </c>
      <c r="V204" s="429">
        <f t="shared" si="19"/>
        <v>33</v>
      </c>
      <c r="W204" s="430">
        <f t="shared" si="20"/>
        <v>320.833333333333</v>
      </c>
      <c r="Y204" s="399"/>
    </row>
    <row r="205" s="56" customFormat="1" ht="150" customHeight="1" spans="2:25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75" t="s">
        <v>791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23</v>
      </c>
      <c r="U205" s="471"/>
      <c r="V205" s="473">
        <f t="shared" si="19"/>
        <v>23</v>
      </c>
      <c r="W205" s="472">
        <f t="shared" si="20"/>
        <v>1341.66666666667</v>
      </c>
      <c r="Y205" s="399"/>
    </row>
    <row r="206" s="56" customFormat="1" ht="150" customHeight="1" spans="2:25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75" t="s">
        <v>792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11</v>
      </c>
      <c r="U206" s="471"/>
      <c r="V206" s="473">
        <f t="shared" si="19"/>
        <v>11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75" t="s">
        <v>794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9</v>
      </c>
      <c r="U207" s="471"/>
      <c r="V207" s="473">
        <f t="shared" si="19"/>
        <v>9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2022-01-06T05:52:17Z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2052-11.1.0.11194</vt:lpwstr>
  </property>
  <property fmtid="{D5CDD505-2E9C-101B-9397-08002B2CF9AE}" pid="3" name="ICV">
    <vt:lpwstr>2E1EA74368094D9185D33589A842A180</vt:lpwstr>
  </property>
</Properties>
</file>